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29040" windowHeight="15720" firstSheet="1" activeTab="1"/>
  </bookViews>
  <sheets>
    <sheet name="Input" sheetId="5" state="hidden" r:id="rId1"/>
    <sheet name="D05 (Mon - Fri)" sheetId="1" r:id="rId2"/>
  </sheets>
  <definedNames>
    <definedName name="_xlnm.Print_Area" localSheetId="1">'D05 (Mon - Fri)'!$A$1:$S$71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5" l="1"/>
  <c r="H27" i="5"/>
  <c r="H28" i="5"/>
  <c r="H29" i="5"/>
  <c r="H30" i="5"/>
  <c r="H31" i="5"/>
  <c r="H32" i="5"/>
  <c r="H33" i="5"/>
  <c r="H34" i="5"/>
  <c r="H35" i="5"/>
  <c r="H36" i="5"/>
  <c r="H3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B7" i="5"/>
  <c r="B17" i="5" s="1"/>
  <c r="S7" i="5"/>
  <c r="U7" i="5"/>
  <c r="R8" i="5"/>
  <c r="R9" i="5"/>
  <c r="C10" i="5"/>
  <c r="D10" i="5"/>
  <c r="E10" i="5"/>
  <c r="E11" i="5" s="1"/>
  <c r="E12" i="5" s="1"/>
  <c r="F10" i="5"/>
  <c r="F11" i="5" s="1"/>
  <c r="G10" i="5"/>
  <c r="G11" i="5" s="1"/>
  <c r="H10" i="5"/>
  <c r="H11" i="5" s="1"/>
  <c r="H12" i="5" s="1"/>
  <c r="I10" i="5"/>
  <c r="I11" i="5" s="1"/>
  <c r="I12" i="5" s="1"/>
  <c r="J10" i="5"/>
  <c r="J11" i="5" s="1"/>
  <c r="J12" i="5" s="1"/>
  <c r="K10" i="5"/>
  <c r="K11" i="5" s="1"/>
  <c r="K12" i="5" s="1"/>
  <c r="L10" i="5"/>
  <c r="L11" i="5" s="1"/>
  <c r="L12" i="5" s="1"/>
  <c r="M10" i="5"/>
  <c r="M11" i="5" s="1"/>
  <c r="M12" i="5" s="1"/>
  <c r="M13" i="5" s="1"/>
  <c r="O10" i="5"/>
  <c r="O11" i="5" s="1"/>
  <c r="O12" i="5" s="1"/>
  <c r="O13" i="5" s="1"/>
  <c r="C11" i="5"/>
  <c r="D11" i="5"/>
  <c r="D12" i="5" s="1"/>
  <c r="C12" i="5"/>
  <c r="C17" i="5" s="1"/>
  <c r="Y13" i="5"/>
  <c r="R14" i="5"/>
  <c r="C15" i="5"/>
  <c r="C16" i="5" s="1"/>
  <c r="D15" i="5"/>
  <c r="D19" i="5" s="1"/>
  <c r="E15" i="5"/>
  <c r="E16" i="5" s="1"/>
  <c r="F15" i="5"/>
  <c r="F16" i="5" s="1"/>
  <c r="G15" i="5"/>
  <c r="G19" i="5" s="1"/>
  <c r="H15" i="5"/>
  <c r="H19" i="5" s="1"/>
  <c r="I15" i="5"/>
  <c r="I16" i="5" s="1"/>
  <c r="J15" i="5"/>
  <c r="J16" i="5" s="1"/>
  <c r="K15" i="5"/>
  <c r="K19" i="5" s="1"/>
  <c r="L15" i="5"/>
  <c r="L19" i="5" s="1"/>
  <c r="M15" i="5"/>
  <c r="M19" i="5" s="1"/>
  <c r="O15" i="5"/>
  <c r="O16" i="5" s="1"/>
  <c r="V15" i="5"/>
  <c r="Y15" i="5"/>
  <c r="C18" i="5"/>
  <c r="D18" i="5"/>
  <c r="E18" i="5"/>
  <c r="F18" i="5"/>
  <c r="G18" i="5"/>
  <c r="H18" i="5"/>
  <c r="I18" i="5"/>
  <c r="J18" i="5"/>
  <c r="K18" i="5"/>
  <c r="L18" i="5"/>
  <c r="M18" i="5"/>
  <c r="O18" i="5"/>
  <c r="X18" i="5"/>
  <c r="X19" i="5" s="1"/>
  <c r="E19" i="5"/>
  <c r="V19" i="5"/>
  <c r="W19" i="5"/>
  <c r="H22" i="5"/>
  <c r="H23" i="5"/>
  <c r="H24" i="5"/>
  <c r="C19" i="5" l="1"/>
  <c r="B19" i="5"/>
  <c r="D16" i="5"/>
  <c r="L17" i="5"/>
  <c r="L13" i="5"/>
  <c r="K17" i="5"/>
  <c r="K13" i="5"/>
  <c r="F19" i="5"/>
  <c r="B18" i="5"/>
  <c r="B8" i="5"/>
  <c r="O19" i="5"/>
  <c r="R18" i="5"/>
  <c r="R15" i="5"/>
  <c r="H16" i="5"/>
  <c r="G16" i="5"/>
  <c r="G12" i="5"/>
  <c r="E17" i="5"/>
  <c r="E13" i="5"/>
  <c r="D17" i="5"/>
  <c r="D13" i="5"/>
  <c r="I17" i="5"/>
  <c r="I13" i="5"/>
  <c r="J17" i="5"/>
  <c r="J13" i="5"/>
  <c r="H13" i="5"/>
  <c r="H17" i="5"/>
  <c r="R11" i="5"/>
  <c r="M17" i="5"/>
  <c r="R10" i="5"/>
  <c r="M16" i="5"/>
  <c r="L16" i="5"/>
  <c r="K16" i="5"/>
  <c r="C13" i="5"/>
  <c r="F12" i="5"/>
  <c r="F17" i="5" s="1"/>
  <c r="O17" i="5"/>
  <c r="J19" i="5"/>
  <c r="I19" i="5"/>
  <c r="H25" i="5"/>
  <c r="R19" i="5" l="1"/>
  <c r="R16" i="5"/>
  <c r="R12" i="5"/>
  <c r="F13" i="5"/>
  <c r="G13" i="5"/>
  <c r="R13" i="5" s="1"/>
  <c r="G17" i="5"/>
  <c r="B2" i="1"/>
  <c r="Q19" i="5" l="1"/>
  <c r="P19" i="5" s="1"/>
  <c r="Q13" i="5"/>
  <c r="P13" i="5" s="1"/>
  <c r="R17" i="5"/>
  <c r="Q17" i="5"/>
  <c r="Q12" i="5"/>
  <c r="P12" i="5" s="1"/>
  <c r="Q10" i="5"/>
  <c r="P10" i="5" s="1"/>
  <c r="Q9" i="5"/>
  <c r="P9" i="5" s="1"/>
  <c r="Q16" i="5"/>
  <c r="P16" i="5" s="1"/>
  <c r="Q8" i="5"/>
  <c r="P8" i="5" s="1"/>
  <c r="Q18" i="5"/>
  <c r="P18" i="5" s="1"/>
  <c r="Q14" i="5"/>
  <c r="P14" i="5" s="1"/>
  <c r="X14" i="5" s="1"/>
  <c r="Q11" i="5"/>
  <c r="P11" i="5" s="1"/>
  <c r="Q15" i="5"/>
  <c r="P15" i="5" s="1"/>
  <c r="X15" i="5" s="1"/>
  <c r="P17" i="5" l="1"/>
  <c r="V13" i="5" l="1"/>
  <c r="X13" i="5" s="1"/>
  <c r="V17" i="5" l="1"/>
  <c r="W17" i="5" l="1"/>
  <c r="X17" i="5" s="1"/>
  <c r="T7" i="5" s="1"/>
</calcChain>
</file>

<file path=xl/sharedStrings.xml><?xml version="1.0" encoding="utf-8"?>
<sst xmlns="http://schemas.openxmlformats.org/spreadsheetml/2006/main" count="244" uniqueCount="79">
  <si>
    <t>Route Name</t>
  </si>
  <si>
    <t>VOC</t>
  </si>
  <si>
    <t>TPI</t>
  </si>
  <si>
    <t>Bus Type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</si>
  <si>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</si>
  <si>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</si>
  <si>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</si>
  <si>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</si>
  <si>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</si>
  <si>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</si>
  <si>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</si>
  <si>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</si>
  <si>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</si>
  <si>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</si>
  <si>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</si>
  <si>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</si>
  <si>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</si>
  <si>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</si>
  <si>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</si>
  <si>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</si>
  <si>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</si>
  <si>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</si>
  <si>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</si>
  <si>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</si>
  <si>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</si>
  <si>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</si>
  <si>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D05</t>
  </si>
  <si>
    <t>12m</t>
  </si>
  <si>
    <t xml:space="preserve">Stables Turnaround </t>
  </si>
  <si>
    <t>Sandown East</t>
  </si>
  <si>
    <t>Discovery</t>
  </si>
  <si>
    <t>Morningfield</t>
  </si>
  <si>
    <t>Dartford</t>
  </si>
  <si>
    <t>Parklands Main North</t>
  </si>
  <si>
    <t>Chippenham</t>
  </si>
  <si>
    <t>Dorchester</t>
  </si>
  <si>
    <t>Oakdale</t>
  </si>
  <si>
    <t>Parklands Main</t>
  </si>
  <si>
    <t>Hampstead</t>
  </si>
  <si>
    <t>St John's Wood</t>
  </si>
  <si>
    <t>Parklands Main South</t>
  </si>
  <si>
    <t>Echium</t>
  </si>
  <si>
    <t>Briza</t>
  </si>
  <si>
    <t>Table View</t>
  </si>
  <si>
    <t>Sunset Beach</t>
  </si>
  <si>
    <t>Racecourse</t>
  </si>
  <si>
    <t>Milnerton</t>
  </si>
  <si>
    <t>Woodbridge</t>
  </si>
  <si>
    <t>Lagoon Beach</t>
  </si>
  <si>
    <t>Zoarvlei</t>
  </si>
  <si>
    <t>Vrystaat</t>
  </si>
  <si>
    <t>Section</t>
  </si>
  <si>
    <t>Neptune</t>
  </si>
  <si>
    <t>Paarden Eiland</t>
  </si>
  <si>
    <t>Woodstock</t>
  </si>
  <si>
    <t>Civic Centre</t>
  </si>
  <si>
    <t>Thibault Square</t>
  </si>
  <si>
    <t>Stadium</t>
  </si>
  <si>
    <t>Granger Bay</t>
  </si>
  <si>
    <t>Waterfront</t>
  </si>
  <si>
    <t>Stables Turnaround to Waterfront</t>
  </si>
  <si>
    <t>Waterfront to Stables Turnaround</t>
  </si>
  <si>
    <t>Waterfront to Inner City Depot (Pos)</t>
  </si>
  <si>
    <t>Inner City Depot to Waterfront (Pos)</t>
  </si>
  <si>
    <t>Dunoon - Parklands - Table View - Civic Centre - Waterfront</t>
  </si>
  <si>
    <t>Monday to Friday</t>
  </si>
  <si>
    <t>BLOCK</t>
  </si>
  <si>
    <t>am</t>
  </si>
  <si>
    <t>pm</t>
  </si>
  <si>
    <t>Peak</t>
  </si>
  <si>
    <t>Route</t>
  </si>
  <si>
    <t>Depart</t>
  </si>
  <si>
    <t>F</t>
  </si>
  <si>
    <t>R</t>
  </si>
  <si>
    <t>Grand Total</t>
  </si>
  <si>
    <t>Count of BLOCK</t>
  </si>
  <si>
    <t>TT DATE</t>
  </si>
  <si>
    <t>DAILY LIVE TRIPS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</si>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</sst>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.00_ ;_ * \-#,##0.00_ ;_ * &quot;-&quot;_ ;_ @_ "/>
    <numFmt numFmtId="166" formatCode="_(* #,##0.00_);_(* \(#,##0.00\);_(* &quot;-&quot;??_);_(@_)"/>
    <numFmt numFmtId="167" formatCode="_ * #,##0_ ;_ * \-#,##0_ ;_ * &quot;-&quot;_ ;_ @_ "/>
    <numFmt numFmtId="168" formatCode="_-* #,##0_-;\-* #,##0_-;_-* &quot;-&quot;??_-;_-@_-"/>
  </numFmts>
  <fonts count="23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CDDC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7" fillId="0" borderId="1"/>
    <xf numFmtId="0" fontId="7" fillId="0" borderId="1"/>
    <xf numFmtId="0" fontId="4" fillId="0" borderId="1"/>
    <xf numFmtId="0" fontId="5" fillId="2" borderId="1" applyNumberFormat="0" applyBorder="0" applyAlignment="0" applyProtection="0"/>
    <xf numFmtId="0" fontId="6" fillId="3" borderId="1" applyNumberFormat="0" applyBorder="0" applyAlignment="0" applyProtection="0"/>
    <xf numFmtId="0" fontId="8" fillId="5" borderId="0" applyNumberFormat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2" fillId="0" borderId="1"/>
  </cellStyleXfs>
  <cellXfs count="146">
    <xf numFmtId="0" fontId="0" fillId="0" borderId="0" xfId="0"/>
    <xf numFmtId="0" fontId="1" fillId="0" borderId="1" xfId="3" applyFont="1" applyAlignment="1">
      <alignment vertical="center"/>
    </xf>
    <xf numFmtId="0" fontId="1" fillId="0" borderId="1" xfId="3" applyFont="1" applyAlignment="1">
      <alignment horizontal="left" vertical="center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1" fillId="0" borderId="1" xfId="3" applyFont="1" applyAlignment="1">
      <alignment vertical="center"/>
    </xf>
    <xf numFmtId="0" fontId="11" fillId="4" borderId="1" xfId="3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5" fontId="11" fillId="4" borderId="1" xfId="3" applyNumberFormat="1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" xfId="3" applyFont="1" applyAlignment="1">
      <alignment horizontal="left" vertical="center"/>
    </xf>
    <xf numFmtId="0" fontId="11" fillId="0" borderId="1" xfId="10" applyFont="1" applyAlignment="1">
      <alignment horizontal="left" vertical="center"/>
    </xf>
    <xf numFmtId="0" fontId="11" fillId="0" borderId="1" xfId="10" applyFont="1" applyAlignment="1">
      <alignment vertical="center"/>
    </xf>
    <xf numFmtId="0" fontId="11" fillId="4" borderId="1" xfId="3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1" xfId="3" applyFont="1" applyAlignment="1">
      <alignment vertical="center"/>
    </xf>
    <xf numFmtId="0" fontId="15" fillId="0" borderId="1" xfId="3" applyFont="1" applyAlignment="1">
      <alignment horizontal="left" vertical="center"/>
    </xf>
    <xf numFmtId="0" fontId="15" fillId="0" borderId="1" xfId="10" applyFont="1" applyAlignment="1">
      <alignment horizontal="left" vertical="center"/>
    </xf>
    <xf numFmtId="0" fontId="15" fillId="0" borderId="1" xfId="10" applyFont="1" applyAlignment="1">
      <alignment vertical="center"/>
    </xf>
    <xf numFmtId="0" fontId="11" fillId="0" borderId="3" xfId="10" applyFont="1" applyBorder="1" applyAlignment="1">
      <alignment horizontal="left" vertical="center"/>
    </xf>
    <xf numFmtId="0" fontId="11" fillId="4" borderId="8" xfId="10" applyFont="1" applyFill="1" applyBorder="1" applyAlignment="1">
      <alignment horizontal="right" vertical="center" wrapText="1"/>
    </xf>
    <xf numFmtId="0" fontId="11" fillId="4" borderId="12" xfId="10" applyFont="1" applyFill="1" applyBorder="1" applyAlignment="1">
      <alignment horizontal="right" vertical="center" wrapText="1"/>
    </xf>
    <xf numFmtId="0" fontId="11" fillId="4" borderId="12" xfId="10" applyFont="1" applyFill="1" applyBorder="1" applyAlignment="1">
      <alignment horizontal="left" vertical="center" wrapText="1"/>
    </xf>
    <xf numFmtId="0" fontId="11" fillId="0" borderId="8" xfId="10" applyFont="1" applyBorder="1" applyAlignment="1">
      <alignment horizontal="left" vertical="center" wrapText="1"/>
    </xf>
    <xf numFmtId="0" fontId="11" fillId="0" borderId="12" xfId="10" applyFont="1" applyBorder="1" applyAlignment="1">
      <alignment horizontal="center" vertical="center" wrapText="1"/>
    </xf>
    <xf numFmtId="0" fontId="11" fillId="0" borderId="7" xfId="10" applyFont="1" applyBorder="1" applyAlignment="1">
      <alignment horizontal="center" vertical="center" wrapText="1"/>
    </xf>
    <xf numFmtId="167" fontId="11" fillId="0" borderId="3" xfId="6" applyNumberFormat="1" applyFont="1" applyFill="1" applyBorder="1" applyAlignment="1">
      <alignment horizontal="center" vertical="center" wrapText="1"/>
    </xf>
    <xf numFmtId="165" fontId="11" fillId="0" borderId="3" xfId="10" applyNumberFormat="1" applyFont="1" applyBorder="1" applyAlignment="1">
      <alignment horizontal="right" vertical="center"/>
    </xf>
    <xf numFmtId="15" fontId="11" fillId="0" borderId="11" xfId="10" applyNumberFormat="1" applyFont="1" applyBorder="1" applyAlignment="1">
      <alignment horizontal="left" vertical="center"/>
    </xf>
    <xf numFmtId="15" fontId="11" fillId="0" borderId="12" xfId="10" applyNumberFormat="1" applyFont="1" applyBorder="1" applyAlignment="1">
      <alignment horizontal="left" vertical="center"/>
    </xf>
    <xf numFmtId="41" fontId="11" fillId="0" borderId="3" xfId="10" applyNumberFormat="1" applyFont="1" applyBorder="1" applyAlignment="1">
      <alignment horizontal="center" vertical="center"/>
    </xf>
    <xf numFmtId="166" fontId="15" fillId="4" borderId="8" xfId="10" applyNumberFormat="1" applyFont="1" applyFill="1" applyBorder="1" applyAlignment="1">
      <alignment horizontal="right" vertical="center"/>
    </xf>
    <xf numFmtId="166" fontId="15" fillId="4" borderId="12" xfId="10" applyNumberFormat="1" applyFont="1" applyFill="1" applyBorder="1" applyAlignment="1">
      <alignment horizontal="right" vertical="center"/>
    </xf>
    <xf numFmtId="166" fontId="15" fillId="4" borderId="12" xfId="10" applyNumberFormat="1" applyFont="1" applyFill="1" applyBorder="1" applyAlignment="1">
      <alignment horizontal="left" vertical="center"/>
    </xf>
    <xf numFmtId="166" fontId="15" fillId="0" borderId="8" xfId="10" applyNumberFormat="1" applyFont="1" applyBorder="1" applyAlignment="1">
      <alignment horizontal="left" vertical="center"/>
    </xf>
    <xf numFmtId="166" fontId="15" fillId="0" borderId="12" xfId="10" applyNumberFormat="1" applyFont="1" applyBorder="1" applyAlignment="1">
      <alignment horizontal="center" vertical="center"/>
    </xf>
    <xf numFmtId="166" fontId="15" fillId="0" borderId="7" xfId="10" applyNumberFormat="1" applyFont="1" applyBorder="1" applyAlignment="1">
      <alignment horizontal="center" vertical="center"/>
    </xf>
    <xf numFmtId="0" fontId="15" fillId="0" borderId="3" xfId="10" applyFont="1" applyBorder="1" applyAlignment="1">
      <alignment horizontal="right" vertical="center"/>
    </xf>
    <xf numFmtId="0" fontId="15" fillId="0" borderId="8" xfId="10" applyFont="1" applyBorder="1" applyAlignment="1">
      <alignment horizontal="right" vertical="center"/>
    </xf>
    <xf numFmtId="0" fontId="15" fillId="0" borderId="12" xfId="10" applyFont="1" applyBorder="1" applyAlignment="1">
      <alignment horizontal="left" vertical="center"/>
    </xf>
    <xf numFmtId="0" fontId="15" fillId="0" borderId="7" xfId="10" applyFont="1" applyBorder="1" applyAlignment="1">
      <alignment horizontal="left" vertical="center"/>
    </xf>
    <xf numFmtId="41" fontId="15" fillId="0" borderId="7" xfId="10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167" fontId="15" fillId="4" borderId="11" xfId="10" applyNumberFormat="1" applyFont="1" applyFill="1" applyBorder="1" applyAlignment="1">
      <alignment horizontal="left" vertical="center"/>
    </xf>
    <xf numFmtId="167" fontId="15" fillId="4" borderId="13" xfId="10" applyNumberFormat="1" applyFont="1" applyFill="1" applyBorder="1" applyAlignment="1">
      <alignment horizontal="left" vertical="center"/>
    </xf>
    <xf numFmtId="167" fontId="15" fillId="0" borderId="11" xfId="10" applyNumberFormat="1" applyFont="1" applyBorder="1" applyAlignment="1">
      <alignment horizontal="left" vertical="center"/>
    </xf>
    <xf numFmtId="167" fontId="15" fillId="0" borderId="13" xfId="10" applyNumberFormat="1" applyFont="1" applyBorder="1" applyAlignment="1">
      <alignment horizontal="center" vertical="center"/>
    </xf>
    <xf numFmtId="167" fontId="15" fillId="0" borderId="9" xfId="10" applyNumberFormat="1" applyFont="1" applyBorder="1" applyAlignment="1">
      <alignment horizontal="center" vertical="center"/>
    </xf>
    <xf numFmtId="0" fontId="15" fillId="0" borderId="14" xfId="10" applyFont="1" applyBorder="1" applyAlignment="1">
      <alignment horizontal="left" vertical="center"/>
    </xf>
    <xf numFmtId="0" fontId="15" fillId="0" borderId="15" xfId="10" applyFont="1" applyBorder="1" applyAlignment="1">
      <alignment horizontal="left" vertical="center"/>
    </xf>
    <xf numFmtId="0" fontId="15" fillId="0" borderId="16" xfId="10" applyFont="1" applyBorder="1" applyAlignment="1">
      <alignment horizontal="left" vertical="center"/>
    </xf>
    <xf numFmtId="41" fontId="15" fillId="0" borderId="16" xfId="10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167" fontId="15" fillId="0" borderId="15" xfId="10" applyNumberFormat="1" applyFont="1" applyBorder="1" applyAlignment="1">
      <alignment horizontal="left" vertical="center"/>
    </xf>
    <xf numFmtId="167" fontId="15" fillId="0" borderId="1" xfId="10" applyNumberFormat="1" applyFont="1" applyAlignment="1">
      <alignment horizontal="left" vertical="center"/>
    </xf>
    <xf numFmtId="167" fontId="15" fillId="0" borderId="1" xfId="10" applyNumberFormat="1" applyFont="1" applyAlignment="1">
      <alignment horizontal="center" vertical="center"/>
    </xf>
    <xf numFmtId="167" fontId="15" fillId="0" borderId="16" xfId="10" applyNumberFormat="1" applyFont="1" applyBorder="1" applyAlignment="1">
      <alignment horizontal="center" vertical="center"/>
    </xf>
    <xf numFmtId="0" fontId="16" fillId="0" borderId="1" xfId="1" applyFont="1" applyAlignment="1">
      <alignment horizontal="center" vertical="center"/>
    </xf>
    <xf numFmtId="0" fontId="17" fillId="0" borderId="1" xfId="10" applyFont="1" applyAlignment="1">
      <alignment horizontal="left" vertical="center"/>
    </xf>
    <xf numFmtId="41" fontId="17" fillId="0" borderId="14" xfId="10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168" fontId="15" fillId="4" borderId="1" xfId="10" applyNumberFormat="1" applyFont="1" applyFill="1" applyAlignment="1">
      <alignment horizontal="center" vertical="center"/>
    </xf>
    <xf numFmtId="168" fontId="15" fillId="0" borderId="1" xfId="10" applyNumberFormat="1" applyFont="1" applyAlignment="1">
      <alignment horizontal="left" vertical="center"/>
    </xf>
    <xf numFmtId="168" fontId="15" fillId="0" borderId="16" xfId="10" applyNumberFormat="1" applyFont="1" applyBorder="1" applyAlignment="1">
      <alignment horizontal="left" vertical="center"/>
    </xf>
    <xf numFmtId="168" fontId="15" fillId="4" borderId="16" xfId="10" applyNumberFormat="1" applyFont="1" applyFill="1" applyBorder="1" applyAlignment="1">
      <alignment horizontal="center" vertical="center"/>
    </xf>
    <xf numFmtId="167" fontId="15" fillId="4" borderId="15" xfId="10" applyNumberFormat="1" applyFont="1" applyFill="1" applyBorder="1" applyAlignment="1">
      <alignment horizontal="left" vertical="center"/>
    </xf>
    <xf numFmtId="167" fontId="15" fillId="4" borderId="1" xfId="10" applyNumberFormat="1" applyFont="1" applyFill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167" fontId="15" fillId="0" borderId="6" xfId="10" applyNumberFormat="1" applyFont="1" applyBorder="1" applyAlignment="1">
      <alignment horizontal="left" vertical="center"/>
    </xf>
    <xf numFmtId="167" fontId="15" fillId="0" borderId="17" xfId="10" applyNumberFormat="1" applyFont="1" applyBorder="1" applyAlignment="1">
      <alignment horizontal="left" vertical="center"/>
    </xf>
    <xf numFmtId="167" fontId="15" fillId="0" borderId="17" xfId="10" applyNumberFormat="1" applyFont="1" applyBorder="1" applyAlignment="1">
      <alignment horizontal="center" vertical="center"/>
    </xf>
    <xf numFmtId="167" fontId="15" fillId="0" borderId="4" xfId="10" applyNumberFormat="1" applyFont="1" applyBorder="1" applyAlignment="1">
      <alignment horizontal="center" vertical="center"/>
    </xf>
    <xf numFmtId="168" fontId="17" fillId="0" borderId="17" xfId="10" applyNumberFormat="1" applyFont="1" applyBorder="1" applyAlignment="1">
      <alignment horizontal="center" vertical="center"/>
    </xf>
    <xf numFmtId="168" fontId="17" fillId="0" borderId="4" xfId="10" applyNumberFormat="1" applyFont="1" applyBorder="1" applyAlignment="1">
      <alignment horizontal="center" vertical="center"/>
    </xf>
    <xf numFmtId="168" fontId="15" fillId="0" borderId="16" xfId="10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165" fontId="11" fillId="0" borderId="1" xfId="2" applyNumberFormat="1" applyFont="1" applyAlignment="1">
      <alignment horizontal="left" vertical="center"/>
    </xf>
    <xf numFmtId="165" fontId="11" fillId="0" borderId="15" xfId="2" applyNumberFormat="1" applyFont="1" applyBorder="1" applyAlignment="1">
      <alignment horizontal="left" vertical="center"/>
    </xf>
    <xf numFmtId="165" fontId="11" fillId="0" borderId="1" xfId="2" applyNumberFormat="1" applyFont="1" applyAlignment="1">
      <alignment horizontal="center" vertical="center"/>
    </xf>
    <xf numFmtId="165" fontId="11" fillId="0" borderId="16" xfId="2" applyNumberFormat="1" applyFont="1" applyBorder="1" applyAlignment="1">
      <alignment horizontal="center" vertical="center"/>
    </xf>
    <xf numFmtId="0" fontId="11" fillId="0" borderId="14" xfId="10" applyFont="1" applyBorder="1" applyAlignment="1">
      <alignment horizontal="left" vertical="center"/>
    </xf>
    <xf numFmtId="43" fontId="11" fillId="4" borderId="1" xfId="1" applyNumberFormat="1" applyFont="1" applyFill="1" applyAlignment="1">
      <alignment horizontal="left" vertical="center"/>
    </xf>
    <xf numFmtId="43" fontId="11" fillId="0" borderId="16" xfId="1" applyNumberFormat="1" applyFont="1" applyBorder="1" applyAlignment="1">
      <alignment horizontal="left" vertical="center"/>
    </xf>
    <xf numFmtId="43" fontId="11" fillId="0" borderId="16" xfId="10" applyNumberFormat="1" applyFont="1" applyBorder="1" applyAlignment="1">
      <alignment horizontal="center" vertical="center"/>
    </xf>
    <xf numFmtId="43" fontId="11" fillId="0" borderId="16" xfId="1" applyNumberFormat="1" applyFont="1" applyBorder="1" applyAlignment="1">
      <alignment horizontal="center" vertical="center"/>
    </xf>
    <xf numFmtId="165" fontId="11" fillId="0" borderId="17" xfId="1" applyNumberFormat="1" applyFont="1" applyBorder="1" applyAlignment="1">
      <alignment horizontal="left" vertical="center"/>
    </xf>
    <xf numFmtId="165" fontId="15" fillId="0" borderId="6" xfId="10" applyNumberFormat="1" applyFont="1" applyBorder="1" applyAlignment="1">
      <alignment horizontal="left" vertical="center"/>
    </xf>
    <xf numFmtId="165" fontId="15" fillId="0" borderId="17" xfId="10" applyNumberFormat="1" applyFont="1" applyBorder="1" applyAlignment="1">
      <alignment horizontal="center" vertical="center"/>
    </xf>
    <xf numFmtId="165" fontId="15" fillId="0" borderId="4" xfId="10" applyNumberFormat="1" applyFont="1" applyBorder="1" applyAlignment="1">
      <alignment horizontal="center" vertical="center"/>
    </xf>
    <xf numFmtId="0" fontId="15" fillId="0" borderId="5" xfId="10" applyFont="1" applyBorder="1" applyAlignment="1">
      <alignment horizontal="left" vertical="center"/>
    </xf>
    <xf numFmtId="0" fontId="15" fillId="0" borderId="6" xfId="10" applyFont="1" applyBorder="1" applyAlignment="1">
      <alignment horizontal="left" vertical="center"/>
    </xf>
    <xf numFmtId="43" fontId="11" fillId="4" borderId="17" xfId="1" applyNumberFormat="1" applyFont="1" applyFill="1" applyBorder="1" applyAlignment="1">
      <alignment horizontal="left" vertical="center"/>
    </xf>
    <xf numFmtId="43" fontId="11" fillId="0" borderId="4" xfId="1" applyNumberFormat="1" applyFont="1" applyBorder="1" applyAlignment="1">
      <alignment horizontal="left" vertical="center"/>
    </xf>
    <xf numFmtId="43" fontId="11" fillId="0" borderId="4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" xfId="1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15" fontId="11" fillId="0" borderId="3" xfId="3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15" xfId="10" applyFont="1" applyBorder="1" applyAlignment="1">
      <alignment vertical="center"/>
    </xf>
    <xf numFmtId="0" fontId="9" fillId="0" borderId="15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1" fillId="4" borderId="3" xfId="10" applyFont="1" applyFill="1" applyBorder="1" applyAlignment="1">
      <alignment horizontal="center" vertical="center"/>
    </xf>
    <xf numFmtId="15" fontId="11" fillId="0" borderId="3" xfId="10" applyNumberFormat="1" applyFont="1" applyBorder="1" applyAlignment="1">
      <alignment horizontal="center" vertical="center"/>
    </xf>
    <xf numFmtId="0" fontId="1" fillId="0" borderId="0" xfId="0" pivotButton="1" applyFont="1" applyAlignment="1">
      <alignment horizontal="left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0" applyFont="1" applyAlignment="1">
      <alignment vertical="center"/>
    </xf>
    <xf numFmtId="0" fontId="19" fillId="0" borderId="1" xfId="0" applyFont="1" applyBorder="1"/>
    <xf numFmtId="0" fontId="20" fillId="0" borderId="1" xfId="0" applyFont="1" applyBorder="1"/>
    <xf numFmtId="0" fontId="22" fillId="0" borderId="0" xfId="0" applyFont="1"/>
    <xf numFmtId="20" fontId="21" fillId="0" borderId="0" xfId="0" applyNumberFormat="1" applyFont="1" applyAlignment="1">
      <alignment horizontal="center" vertical="center"/>
    </xf>
    <xf numFmtId="0" fontId="21" fillId="0" borderId="3" xfId="7" applyFont="1" applyBorder="1" applyAlignment="1">
      <alignment vertical="center"/>
    </xf>
    <xf numFmtId="0" fontId="22" fillId="0" borderId="0" xfId="0" applyFont="1" applyAlignment="1">
      <alignment vertical="center"/>
    </xf>
    <xf numFmtId="20" fontId="21" fillId="0" borderId="27" xfId="7" applyNumberFormat="1" applyFont="1" applyBorder="1" applyAlignment="1">
      <alignment horizontal="center" vertical="center"/>
    </xf>
    <xf numFmtId="20" fontId="21" fillId="0" borderId="2" xfId="7" applyNumberFormat="1" applyFont="1" applyBorder="1" applyAlignment="1">
      <alignment horizontal="center" vertical="center"/>
    </xf>
    <xf numFmtId="0" fontId="21" fillId="0" borderId="3" xfId="7" applyFont="1" applyBorder="1" applyAlignment="1">
      <alignment horizontal="left" vertical="center"/>
    </xf>
    <xf numFmtId="20" fontId="21" fillId="0" borderId="8" xfId="7" applyNumberFormat="1" applyFont="1" applyBorder="1" applyAlignment="1">
      <alignment horizontal="center" vertical="center"/>
    </xf>
    <xf numFmtId="20" fontId="21" fillId="0" borderId="3" xfId="7" applyNumberFormat="1" applyFont="1" applyBorder="1" applyAlignment="1">
      <alignment horizontal="center" vertical="center"/>
    </xf>
    <xf numFmtId="0" fontId="21" fillId="0" borderId="26" xfId="7" applyFont="1" applyBorder="1" applyAlignment="1">
      <alignment vertical="center"/>
    </xf>
    <xf numFmtId="0" fontId="21" fillId="0" borderId="2" xfId="7" applyFont="1" applyBorder="1" applyAlignment="1">
      <alignment vertical="center"/>
    </xf>
    <xf numFmtId="0" fontId="20" fillId="6" borderId="18" xfId="0" applyFont="1" applyFill="1" applyBorder="1" applyAlignment="1">
      <alignment vertical="center"/>
    </xf>
    <xf numFmtId="0" fontId="19" fillId="7" borderId="19" xfId="0" applyFont="1" applyFill="1" applyBorder="1" applyAlignment="1">
      <alignment horizontal="left" vertical="center"/>
    </xf>
    <xf numFmtId="0" fontId="19" fillId="6" borderId="19" xfId="0" applyFont="1" applyFill="1" applyBorder="1" applyAlignment="1">
      <alignment vertical="center"/>
    </xf>
    <xf numFmtId="0" fontId="19" fillId="7" borderId="20" xfId="0" applyFont="1" applyFill="1" applyBorder="1" applyAlignment="1">
      <alignment horizontal="left" vertical="center"/>
    </xf>
    <xf numFmtId="0" fontId="20" fillId="7" borderId="21" xfId="3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/>
    </xf>
    <xf numFmtId="0" fontId="19" fillId="7" borderId="1" xfId="3" applyFont="1" applyFill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0" fontId="20" fillId="7" borderId="22" xfId="0" applyFont="1" applyFill="1" applyBorder="1" applyAlignment="1">
      <alignment horizontal="left" vertical="center"/>
    </xf>
    <xf numFmtId="0" fontId="20" fillId="7" borderId="23" xfId="0" applyFont="1" applyFill="1" applyBorder="1" applyAlignment="1">
      <alignment vertical="center"/>
    </xf>
    <xf numFmtId="0" fontId="19" fillId="7" borderId="24" xfId="0" applyFont="1" applyFill="1" applyBorder="1" applyAlignment="1">
      <alignment horizontal="left" vertical="center"/>
    </xf>
    <xf numFmtId="0" fontId="19" fillId="7" borderId="24" xfId="0" applyFont="1" applyFill="1" applyBorder="1" applyAlignment="1">
      <alignment vertical="center"/>
    </xf>
    <xf numFmtId="0" fontId="19" fillId="7" borderId="25" xfId="0" applyFont="1" applyFill="1" applyBorder="1" applyAlignment="1">
      <alignment horizontal="left" vertical="center"/>
    </xf>
    <xf numFmtId="0" fontId="21" fillId="0" borderId="1" xfId="7" applyFont="1" applyBorder="1" applyAlignment="1">
      <alignment vertical="center"/>
    </xf>
    <xf numFmtId="20" fontId="21" fillId="0" borderId="1" xfId="7" applyNumberFormat="1" applyFont="1" applyBorder="1" applyAlignment="1">
      <alignment horizontal="center" vertical="center"/>
    </xf>
  </cellXfs>
  <cellStyles count="11">
    <cellStyle name="Accent4" xfId="6" builtinId="41"/>
    <cellStyle name="Bad 2" xfId="5"/>
    <cellStyle name="Comma 2" xfId="8"/>
    <cellStyle name="Good 2" xfId="4"/>
    <cellStyle name="Normal" xfId="0" builtinId="0"/>
    <cellStyle name="Normal 2" xfId="1"/>
    <cellStyle name="Normal 2 3" xfId="2"/>
    <cellStyle name="Normal 3" xfId="3"/>
    <cellStyle name="Normal 3 3" xfId="10"/>
    <cellStyle name="Normal 4" xfId="7"/>
    <cellStyle name="Percent 2" xfId="9"/>
  </cellStyles>
  <dxfs count="50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colors>
    <mruColors>
      <color rgb="FF92CDDC"/>
      <color rgb="FFFFFF99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852176273147" missingItemsLimit="0" createdVersion="8" refreshedVersion="8" minRefreshableVersion="3" recordCount="16">
  <cacheSource type="worksheet">
    <worksheetSource ref="B21:H37" sheet="Input"/>
  </cacheSource>
  <cacheFields count="7">
    <cacheField name="VOC" numFmtId="0">
      <sharedItems count="1">
        <s v="TPI"/>
      </sharedItems>
    </cacheField>
    <cacheField name="Route" numFmtId="0">
      <sharedItems count="1">
        <s v="D05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101" maxValue="131" count="8">
        <n v="101"/>
        <n v="103"/>
        <n v="128"/>
        <n v="107"/>
        <n v="129"/>
        <n v="110"/>
        <n v="130"/>
        <n v="131"/>
      </sharedItems>
    </cacheField>
    <cacheField name="Depart" numFmtId="0">
      <sharedItems count="2">
        <s v="Stables Turnaround "/>
        <s v="Waterfront"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R"/>
    <x v="1"/>
    <x v="6"/>
    <x v="1"/>
    <x v="0"/>
  </r>
  <r>
    <x v="0"/>
    <x v="0"/>
    <s v="R"/>
    <x v="1"/>
    <x v="7"/>
    <x v="1"/>
    <x v="0"/>
  </r>
  <r>
    <x v="0"/>
    <x v="0"/>
    <s v="R"/>
    <x v="1"/>
    <x v="2"/>
    <x v="1"/>
    <x v="0"/>
  </r>
  <r>
    <x v="0"/>
    <x v="0"/>
    <s v="R"/>
    <x v="1"/>
    <x v="4"/>
    <x v="1"/>
    <x v="0"/>
  </r>
  <r>
    <x v="0"/>
    <x v="0"/>
    <s v="R"/>
    <x v="1"/>
    <x v="0"/>
    <x v="1"/>
    <x v="0"/>
  </r>
  <r>
    <x v="0"/>
    <x v="0"/>
    <s v="R"/>
    <x v="1"/>
    <x v="1"/>
    <x v="1"/>
    <x v="0"/>
  </r>
  <r>
    <x v="0"/>
    <x v="0"/>
    <s v="R"/>
    <x v="1"/>
    <x v="3"/>
    <x v="1"/>
    <x v="0"/>
  </r>
  <r>
    <x v="0"/>
    <x v="0"/>
    <s v="R"/>
    <x v="1"/>
    <x v="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39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8">
        <item x="0"/>
        <item x="1"/>
        <item x="3"/>
        <item x="5"/>
        <item x="2"/>
        <item x="4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7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3">
      <x v="1"/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t="grand">
      <x/>
    </i>
  </rowItems>
  <colItems count="1">
    <i/>
  </colItems>
  <dataFields count="1">
    <dataField name="Count of BLOCK" fld="4" subtotal="count" baseField="4" baseItem="0"/>
  </dataFields>
  <formats count="50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field="1" type="button" dataOnly="0" labelOnly="1" outline="0" axis="axisRow" fieldPosition="1"/>
    </format>
    <format dxfId="45">
      <pivotArea field="3" type="button" dataOnly="0" labelOnly="1" outline="0" axis="axisRow" fieldPosition="3"/>
    </format>
    <format dxfId="44">
      <pivotArea field="5" type="button" dataOnly="0" labelOnly="1" outline="0" axis="axisRow" fieldPosition="4"/>
    </format>
    <format dxfId="43">
      <pivotArea field="4" type="button" dataOnly="0" labelOnly="1" outline="0" axis="axisRow" fieldPosition="5"/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9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38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</references>
      </pivotArea>
    </format>
    <format dxfId="3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3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3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field="1" type="button" dataOnly="0" labelOnly="1" outline="0" axis="axisRow" fieldPosition="1"/>
    </format>
    <format dxfId="29">
      <pivotArea field="3" type="button" dataOnly="0" labelOnly="1" outline="0" axis="axisRow" fieldPosition="3"/>
    </format>
    <format dxfId="28">
      <pivotArea field="5" type="button" dataOnly="0" labelOnly="1" outline="0" axis="axisRow" fieldPosition="4"/>
    </format>
    <format dxfId="27">
      <pivotArea field="4" type="button" dataOnly="0" labelOnly="1" outline="0" axis="axisRow" fieldPosition="5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3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22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</references>
      </pivotArea>
    </format>
    <format dxfId="2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2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1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2">
      <pivotArea field="3" type="button" dataOnly="0" labelOnly="1" outline="0" axis="axisRow" fieldPosition="3"/>
    </format>
    <format dxfId="11">
      <pivotArea field="5" type="button" dataOnly="0" labelOnly="1" outline="0" axis="axisRow" fieldPosition="4"/>
    </format>
    <format dxfId="10">
      <pivotArea field="4" type="button" dataOnly="0" labelOnly="1" outline="0" axis="axisRow" fieldPosition="5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6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5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1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9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J14" sqref="J14"/>
    </sheetView>
  </sheetViews>
  <sheetFormatPr defaultColWidth="8" defaultRowHeight="14.4"/>
  <cols>
    <col min="1" max="1" width="3.5" style="2" customWidth="1"/>
    <col min="2" max="2" width="19.09765625" style="1" bestFit="1" customWidth="1"/>
    <col min="3" max="4" width="19.3984375" style="1" bestFit="1" customWidth="1"/>
    <col min="5" max="6" width="15" style="1" customWidth="1"/>
    <col min="7" max="7" width="17" style="1" bestFit="1" customWidth="1"/>
    <col min="8" max="9" width="15" style="1" customWidth="1"/>
    <col min="10" max="13" width="15" style="2" customWidth="1"/>
    <col min="14" max="14" width="16" style="2" bestFit="1" customWidth="1"/>
    <col min="15" max="15" width="11.3984375" style="2" customWidth="1"/>
    <col min="16" max="16" width="13" style="2" customWidth="1"/>
    <col min="17" max="18" width="13" style="1" customWidth="1"/>
    <col min="19" max="19" width="10.69921875" style="1" bestFit="1" customWidth="1"/>
    <col min="20" max="20" width="9.3984375" style="1" bestFit="1" customWidth="1"/>
    <col min="21" max="21" width="14.09765625" style="1" bestFit="1" customWidth="1"/>
    <col min="22" max="24" width="11.5" style="1" customWidth="1"/>
    <col min="25" max="25" width="11.09765625" style="1" bestFit="1" customWidth="1"/>
    <col min="26" max="26" width="11.8984375" style="1" bestFit="1" customWidth="1"/>
    <col min="27" max="16384" width="8" style="1"/>
  </cols>
  <sheetData>
    <row r="1" spans="2:25" s="5" customFormat="1" ht="18" customHeight="1">
      <c r="B1" s="5" t="s">
        <v>4</v>
      </c>
      <c r="C1" s="6" t="s">
        <v>26</v>
      </c>
      <c r="D1" s="7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8"/>
      <c r="R1" s="8"/>
      <c r="S1" s="8"/>
      <c r="T1" s="8"/>
      <c r="U1" s="8"/>
      <c r="V1" s="8"/>
      <c r="W1" s="8"/>
      <c r="X1" s="8"/>
      <c r="Y1" s="8"/>
    </row>
    <row r="2" spans="2:25" s="5" customFormat="1" ht="18" customHeight="1">
      <c r="B2" s="5" t="s">
        <v>0</v>
      </c>
      <c r="C2" s="6" t="s">
        <v>64</v>
      </c>
      <c r="D2" s="7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9"/>
      <c r="Q2" s="8"/>
      <c r="R2" s="8"/>
      <c r="S2" s="8"/>
      <c r="T2" s="8"/>
      <c r="U2" s="8"/>
      <c r="V2" s="8"/>
      <c r="W2" s="8"/>
      <c r="X2" s="8"/>
      <c r="Y2" s="8"/>
    </row>
    <row r="3" spans="2:25" s="5" customFormat="1" ht="18" customHeight="1">
      <c r="B3" s="5" t="s">
        <v>5</v>
      </c>
      <c r="C3" s="10">
        <v>45598</v>
      </c>
      <c r="D3" s="7"/>
      <c r="E3" s="8"/>
      <c r="F3" s="11"/>
      <c r="I3" s="12"/>
      <c r="J3" s="12"/>
      <c r="K3" s="12"/>
      <c r="L3" s="12"/>
      <c r="M3" s="12"/>
      <c r="N3" s="12"/>
      <c r="O3" s="12"/>
      <c r="P3" s="13"/>
      <c r="Q3" s="14"/>
      <c r="R3" s="14"/>
    </row>
    <row r="4" spans="2:25" s="5" customFormat="1" ht="18" customHeight="1">
      <c r="B4" s="5" t="s">
        <v>1</v>
      </c>
      <c r="C4" s="6" t="s">
        <v>2</v>
      </c>
      <c r="D4" s="15"/>
      <c r="F4" s="16"/>
      <c r="I4" s="12"/>
      <c r="J4" s="12"/>
      <c r="K4" s="12"/>
      <c r="L4" s="12"/>
      <c r="M4" s="12"/>
      <c r="N4" s="12"/>
      <c r="O4" s="12"/>
      <c r="P4" s="13"/>
      <c r="Q4" s="14"/>
      <c r="R4" s="14"/>
    </row>
    <row r="5" spans="2:25" s="5" customFormat="1" ht="18" customHeight="1">
      <c r="B5" s="5" t="s">
        <v>3</v>
      </c>
      <c r="C5" s="6" t="s">
        <v>27</v>
      </c>
      <c r="D5" s="15"/>
      <c r="F5" s="17"/>
      <c r="I5" s="12"/>
      <c r="J5" s="12"/>
      <c r="K5" s="12"/>
      <c r="L5" s="12"/>
      <c r="M5" s="12"/>
      <c r="N5" s="12"/>
      <c r="O5" s="12"/>
      <c r="P5" s="13"/>
      <c r="Q5" s="14"/>
      <c r="R5" s="14"/>
    </row>
    <row r="6" spans="2:25" s="18" customFormat="1" ht="18" customHeight="1">
      <c r="I6" s="19"/>
      <c r="J6" s="19"/>
      <c r="K6" s="19"/>
      <c r="L6" s="19"/>
      <c r="M6" s="19"/>
      <c r="N6" s="19"/>
      <c r="O6" s="19"/>
      <c r="P6" s="20"/>
      <c r="Q6" s="21"/>
      <c r="R6" s="21"/>
    </row>
    <row r="7" spans="2:25" s="14" customFormat="1" ht="51" customHeight="1">
      <c r="B7" s="22" t="str">
        <f>$C$1</f>
        <v>D05</v>
      </c>
      <c r="C7" s="23" t="s">
        <v>63</v>
      </c>
      <c r="D7" s="24" t="s">
        <v>60</v>
      </c>
      <c r="E7" s="24" t="s">
        <v>61</v>
      </c>
      <c r="F7" s="24" t="s">
        <v>62</v>
      </c>
      <c r="G7" s="24"/>
      <c r="H7" s="24"/>
      <c r="I7" s="25"/>
      <c r="J7" s="25"/>
      <c r="K7" s="25"/>
      <c r="L7" s="25"/>
      <c r="M7" s="25"/>
      <c r="N7" s="25"/>
      <c r="O7" s="25"/>
      <c r="P7" s="26" t="s">
        <v>6</v>
      </c>
      <c r="Q7" s="27" t="s">
        <v>7</v>
      </c>
      <c r="R7" s="28" t="s">
        <v>8</v>
      </c>
      <c r="S7" s="29" t="str">
        <f>$C$5</f>
        <v>12m</v>
      </c>
      <c r="T7" s="30" t="e">
        <f>SUM(R17:R19)-SUM(X17:X19)</f>
        <v>#REF!</v>
      </c>
      <c r="U7" s="31">
        <f>C3</f>
        <v>45598</v>
      </c>
      <c r="V7" s="32"/>
      <c r="W7" s="32"/>
      <c r="X7" s="32"/>
      <c r="Y7" s="33"/>
    </row>
    <row r="8" spans="2:25" s="21" customFormat="1" ht="18" customHeight="1">
      <c r="B8" s="22" t="str">
        <f>B7 &amp;" Kms"</f>
        <v>D05 Kms</v>
      </c>
      <c r="C8" s="34">
        <v>3.08</v>
      </c>
      <c r="D8" s="35">
        <v>28.57</v>
      </c>
      <c r="E8" s="35">
        <v>28.87</v>
      </c>
      <c r="F8" s="35">
        <v>3.3</v>
      </c>
      <c r="G8" s="35"/>
      <c r="H8" s="35"/>
      <c r="I8" s="36"/>
      <c r="J8" s="36"/>
      <c r="K8" s="36"/>
      <c r="L8" s="36"/>
      <c r="M8" s="36"/>
      <c r="N8" s="36"/>
      <c r="O8" s="36"/>
      <c r="P8" s="37">
        <f ca="1">R8-Q8</f>
        <v>57.439999999999991</v>
      </c>
      <c r="Q8" s="38">
        <f t="shared" ref="Q8:Q19" ca="1" si="0">SUMIF($C$7:$O$19,"*Pos*",$C8:$O8)</f>
        <v>6.38</v>
      </c>
      <c r="R8" s="39">
        <f t="shared" ref="R8:R19" si="1">SUM(C8:O8)</f>
        <v>63.819999999999993</v>
      </c>
      <c r="S8" s="40"/>
      <c r="T8" s="41"/>
      <c r="U8" s="41"/>
      <c r="V8" s="42"/>
      <c r="W8" s="42"/>
      <c r="X8" s="43"/>
      <c r="Y8" s="44"/>
    </row>
    <row r="9" spans="2:25" s="21" customFormat="1" ht="18" customHeight="1">
      <c r="B9" s="45" t="s">
        <v>9</v>
      </c>
      <c r="C9" s="46">
        <v>4</v>
      </c>
      <c r="D9" s="47">
        <v>8</v>
      </c>
      <c r="E9" s="47">
        <v>8</v>
      </c>
      <c r="F9" s="47">
        <v>8</v>
      </c>
      <c r="G9" s="47"/>
      <c r="H9" s="47"/>
      <c r="I9" s="47"/>
      <c r="J9" s="47"/>
      <c r="K9" s="47"/>
      <c r="L9" s="47">
        <v>0</v>
      </c>
      <c r="M9" s="47">
        <v>0</v>
      </c>
      <c r="N9" s="47"/>
      <c r="O9" s="47">
        <v>0</v>
      </c>
      <c r="P9" s="48">
        <f t="shared" ref="P9:P19" ca="1" si="2">R9-Q9</f>
        <v>16</v>
      </c>
      <c r="Q9" s="49">
        <f t="shared" ca="1" si="0"/>
        <v>12</v>
      </c>
      <c r="R9" s="50">
        <f t="shared" si="1"/>
        <v>28</v>
      </c>
      <c r="S9" s="51"/>
      <c r="T9" s="52"/>
      <c r="U9" s="52"/>
      <c r="V9" s="20"/>
      <c r="W9" s="20"/>
      <c r="X9" s="53"/>
      <c r="Y9" s="54"/>
    </row>
    <row r="10" spans="2:25" s="21" customFormat="1" ht="18" customHeight="1">
      <c r="B10" s="55" t="s">
        <v>10</v>
      </c>
      <c r="C10" s="56">
        <f>C9</f>
        <v>4</v>
      </c>
      <c r="D10" s="57">
        <f t="shared" ref="D10:O13" si="3">D9</f>
        <v>8</v>
      </c>
      <c r="E10" s="57">
        <f t="shared" si="3"/>
        <v>8</v>
      </c>
      <c r="F10" s="57">
        <f t="shared" si="3"/>
        <v>8</v>
      </c>
      <c r="G10" s="57">
        <f t="shared" si="3"/>
        <v>0</v>
      </c>
      <c r="H10" s="57">
        <f t="shared" ref="H10" si="4">H9</f>
        <v>0</v>
      </c>
      <c r="I10" s="57">
        <f t="shared" si="3"/>
        <v>0</v>
      </c>
      <c r="J10" s="57">
        <f t="shared" si="3"/>
        <v>0</v>
      </c>
      <c r="K10" s="57">
        <f t="shared" si="3"/>
        <v>0</v>
      </c>
      <c r="L10" s="57">
        <f t="shared" si="3"/>
        <v>0</v>
      </c>
      <c r="M10" s="57">
        <f t="shared" si="3"/>
        <v>0</v>
      </c>
      <c r="N10" s="57"/>
      <c r="O10" s="57">
        <f t="shared" si="3"/>
        <v>0</v>
      </c>
      <c r="P10" s="56">
        <f t="shared" ca="1" si="2"/>
        <v>16</v>
      </c>
      <c r="Q10" s="58">
        <f t="shared" ca="1" si="0"/>
        <v>12</v>
      </c>
      <c r="R10" s="59">
        <f t="shared" si="1"/>
        <v>28</v>
      </c>
      <c r="S10" s="51"/>
      <c r="T10" s="52"/>
      <c r="U10" s="52"/>
      <c r="V10" s="20"/>
      <c r="W10" s="20"/>
      <c r="X10" s="53"/>
      <c r="Y10" s="54"/>
    </row>
    <row r="11" spans="2:25" s="21" customFormat="1" ht="18" customHeight="1">
      <c r="B11" s="55" t="s">
        <v>11</v>
      </c>
      <c r="C11" s="56">
        <f>C10</f>
        <v>4</v>
      </c>
      <c r="D11" s="57">
        <f t="shared" si="3"/>
        <v>8</v>
      </c>
      <c r="E11" s="57">
        <f t="shared" si="3"/>
        <v>8</v>
      </c>
      <c r="F11" s="57">
        <f t="shared" si="3"/>
        <v>8</v>
      </c>
      <c r="G11" s="57">
        <f t="shared" si="3"/>
        <v>0</v>
      </c>
      <c r="H11" s="57">
        <f t="shared" ref="H11" si="5">H10</f>
        <v>0</v>
      </c>
      <c r="I11" s="57">
        <f t="shared" si="3"/>
        <v>0</v>
      </c>
      <c r="J11" s="57">
        <f t="shared" si="3"/>
        <v>0</v>
      </c>
      <c r="K11" s="57">
        <f t="shared" si="3"/>
        <v>0</v>
      </c>
      <c r="L11" s="57">
        <f t="shared" si="3"/>
        <v>0</v>
      </c>
      <c r="M11" s="57">
        <f t="shared" si="3"/>
        <v>0</v>
      </c>
      <c r="N11" s="57"/>
      <c r="O11" s="57">
        <f t="shared" si="3"/>
        <v>0</v>
      </c>
      <c r="P11" s="56">
        <f t="shared" ca="1" si="2"/>
        <v>16</v>
      </c>
      <c r="Q11" s="58">
        <f t="shared" ca="1" si="0"/>
        <v>12</v>
      </c>
      <c r="R11" s="59">
        <f t="shared" si="1"/>
        <v>28</v>
      </c>
      <c r="S11" s="51"/>
      <c r="T11" s="52"/>
      <c r="U11" s="52"/>
      <c r="V11" s="20"/>
      <c r="W11" s="20"/>
      <c r="X11" s="53"/>
      <c r="Y11" s="54"/>
    </row>
    <row r="12" spans="2:25" s="21" customFormat="1" ht="18" customHeight="1">
      <c r="B12" s="55" t="s">
        <v>12</v>
      </c>
      <c r="C12" s="56">
        <f>C11</f>
        <v>4</v>
      </c>
      <c r="D12" s="57">
        <f t="shared" si="3"/>
        <v>8</v>
      </c>
      <c r="E12" s="57">
        <f t="shared" si="3"/>
        <v>8</v>
      </c>
      <c r="F12" s="57">
        <f t="shared" si="3"/>
        <v>8</v>
      </c>
      <c r="G12" s="57">
        <f t="shared" si="3"/>
        <v>0</v>
      </c>
      <c r="H12" s="57">
        <f t="shared" ref="H12" si="6">H11</f>
        <v>0</v>
      </c>
      <c r="I12" s="57">
        <f t="shared" si="3"/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0</v>
      </c>
      <c r="N12" s="57"/>
      <c r="O12" s="57">
        <f t="shared" si="3"/>
        <v>0</v>
      </c>
      <c r="P12" s="56">
        <f t="shared" ca="1" si="2"/>
        <v>16</v>
      </c>
      <c r="Q12" s="58">
        <f t="shared" ca="1" si="0"/>
        <v>12</v>
      </c>
      <c r="R12" s="59">
        <f t="shared" si="1"/>
        <v>28</v>
      </c>
      <c r="S12" s="51"/>
      <c r="T12" s="52"/>
      <c r="U12" s="106" t="s">
        <v>77</v>
      </c>
      <c r="V12" s="60"/>
      <c r="W12" s="61"/>
      <c r="X12" s="53"/>
      <c r="Y12" s="62" t="s">
        <v>13</v>
      </c>
    </row>
    <row r="13" spans="2:25" s="14" customFormat="1" ht="18" customHeight="1">
      <c r="B13" s="55" t="s">
        <v>14</v>
      </c>
      <c r="C13" s="56">
        <f>C12</f>
        <v>4</v>
      </c>
      <c r="D13" s="57">
        <f t="shared" si="3"/>
        <v>8</v>
      </c>
      <c r="E13" s="57">
        <f t="shared" si="3"/>
        <v>8</v>
      </c>
      <c r="F13" s="57">
        <f t="shared" si="3"/>
        <v>8</v>
      </c>
      <c r="G13" s="57">
        <f t="shared" si="3"/>
        <v>0</v>
      </c>
      <c r="H13" s="57">
        <f t="shared" ref="H13" si="7">H12</f>
        <v>0</v>
      </c>
      <c r="I13" s="57">
        <f t="shared" si="3"/>
        <v>0</v>
      </c>
      <c r="J13" s="57">
        <f t="shared" si="3"/>
        <v>0</v>
      </c>
      <c r="K13" s="57">
        <f t="shared" si="3"/>
        <v>0</v>
      </c>
      <c r="L13" s="57">
        <f t="shared" si="3"/>
        <v>0</v>
      </c>
      <c r="M13" s="57">
        <f t="shared" si="3"/>
        <v>0</v>
      </c>
      <c r="N13" s="57"/>
      <c r="O13" s="57">
        <f t="shared" si="3"/>
        <v>0</v>
      </c>
      <c r="P13" s="56">
        <f t="shared" ca="1" si="2"/>
        <v>16</v>
      </c>
      <c r="Q13" s="58">
        <f t="shared" ca="1" si="0"/>
        <v>12</v>
      </c>
      <c r="R13" s="59">
        <f t="shared" si="1"/>
        <v>28</v>
      </c>
      <c r="S13" s="51"/>
      <c r="T13" s="52"/>
      <c r="U13" s="107" t="s">
        <v>15</v>
      </c>
      <c r="V13" s="64" t="e">
        <f>'D05 (Mon - Fri)'!#REF!</f>
        <v>#REF!</v>
      </c>
      <c r="W13" s="65"/>
      <c r="X13" s="66" t="e">
        <f ca="1">V13-P13</f>
        <v>#REF!</v>
      </c>
      <c r="Y13" s="67" t="e">
        <f>'D05 (Mon - Fri)'!#REF!</f>
        <v>#REF!</v>
      </c>
    </row>
    <row r="14" spans="2:25" s="14" customFormat="1" ht="18" customHeight="1">
      <c r="B14" s="55" t="s">
        <v>16</v>
      </c>
      <c r="C14" s="68">
        <v>0</v>
      </c>
      <c r="D14" s="69">
        <v>0</v>
      </c>
      <c r="E14" s="69">
        <v>0</v>
      </c>
      <c r="F14" s="69">
        <v>0</v>
      </c>
      <c r="G14" s="69"/>
      <c r="H14" s="69"/>
      <c r="I14" s="69"/>
      <c r="J14" s="69"/>
      <c r="K14" s="69"/>
      <c r="L14" s="69"/>
      <c r="M14" s="69"/>
      <c r="N14" s="69"/>
      <c r="O14" s="69"/>
      <c r="P14" s="56">
        <f t="shared" ca="1" si="2"/>
        <v>0</v>
      </c>
      <c r="Q14" s="58">
        <f t="shared" ca="1" si="0"/>
        <v>0</v>
      </c>
      <c r="R14" s="59">
        <f t="shared" si="1"/>
        <v>0</v>
      </c>
      <c r="S14" s="51"/>
      <c r="T14" s="52"/>
      <c r="U14" s="107" t="s">
        <v>17</v>
      </c>
      <c r="V14" s="64">
        <v>0</v>
      </c>
      <c r="W14" s="65"/>
      <c r="X14" s="66">
        <f ca="1">V14-P14</f>
        <v>0</v>
      </c>
      <c r="Y14" s="67">
        <v>0</v>
      </c>
    </row>
    <row r="15" spans="2:25" s="14" customFormat="1" ht="18" customHeight="1">
      <c r="B15" s="55" t="s">
        <v>18</v>
      </c>
      <c r="C15" s="68">
        <f t="shared" ref="C15" si="8">C14</f>
        <v>0</v>
      </c>
      <c r="D15" s="69">
        <f>D14</f>
        <v>0</v>
      </c>
      <c r="E15" s="69">
        <f t="shared" ref="E15:O15" si="9">E14</f>
        <v>0</v>
      </c>
      <c r="F15" s="69">
        <f t="shared" si="9"/>
        <v>0</v>
      </c>
      <c r="G15" s="69">
        <f t="shared" si="9"/>
        <v>0</v>
      </c>
      <c r="H15" s="69">
        <f t="shared" ref="H15" si="10">H14</f>
        <v>0</v>
      </c>
      <c r="I15" s="69">
        <f t="shared" si="9"/>
        <v>0</v>
      </c>
      <c r="J15" s="69">
        <f t="shared" si="9"/>
        <v>0</v>
      </c>
      <c r="K15" s="69">
        <f t="shared" si="9"/>
        <v>0</v>
      </c>
      <c r="L15" s="69">
        <f t="shared" si="9"/>
        <v>0</v>
      </c>
      <c r="M15" s="69">
        <f t="shared" si="9"/>
        <v>0</v>
      </c>
      <c r="N15" s="69"/>
      <c r="O15" s="69">
        <f t="shared" si="9"/>
        <v>0</v>
      </c>
      <c r="P15" s="56">
        <f t="shared" ca="1" si="2"/>
        <v>0</v>
      </c>
      <c r="Q15" s="58">
        <f t="shared" ca="1" si="0"/>
        <v>0</v>
      </c>
      <c r="R15" s="59">
        <f t="shared" si="1"/>
        <v>0</v>
      </c>
      <c r="S15" s="51"/>
      <c r="T15" s="52"/>
      <c r="U15" s="107" t="s">
        <v>19</v>
      </c>
      <c r="V15" s="64">
        <f>V14</f>
        <v>0</v>
      </c>
      <c r="W15" s="65"/>
      <c r="X15" s="66">
        <f ca="1">V15-P15</f>
        <v>0</v>
      </c>
      <c r="Y15" s="67">
        <f>Y14</f>
        <v>0</v>
      </c>
    </row>
    <row r="16" spans="2:25" s="14" customFormat="1" ht="18" customHeight="1">
      <c r="B16" s="70" t="s">
        <v>20</v>
      </c>
      <c r="C16" s="71">
        <f>C15</f>
        <v>0</v>
      </c>
      <c r="D16" s="72">
        <f t="shared" ref="D16:O16" si="11">D15</f>
        <v>0</v>
      </c>
      <c r="E16" s="72">
        <f t="shared" si="11"/>
        <v>0</v>
      </c>
      <c r="F16" s="72">
        <f t="shared" si="11"/>
        <v>0</v>
      </c>
      <c r="G16" s="72">
        <f t="shared" si="11"/>
        <v>0</v>
      </c>
      <c r="H16" s="72">
        <f t="shared" ref="H16" si="12">H15</f>
        <v>0</v>
      </c>
      <c r="I16" s="72">
        <f t="shared" si="11"/>
        <v>0</v>
      </c>
      <c r="J16" s="72">
        <f t="shared" si="11"/>
        <v>0</v>
      </c>
      <c r="K16" s="72">
        <f t="shared" si="11"/>
        <v>0</v>
      </c>
      <c r="L16" s="72">
        <f t="shared" si="11"/>
        <v>0</v>
      </c>
      <c r="M16" s="72">
        <f t="shared" si="11"/>
        <v>0</v>
      </c>
      <c r="N16" s="72"/>
      <c r="O16" s="72">
        <f t="shared" si="11"/>
        <v>0</v>
      </c>
      <c r="P16" s="71">
        <f t="shared" ca="1" si="2"/>
        <v>0</v>
      </c>
      <c r="Q16" s="73">
        <f t="shared" ca="1" si="0"/>
        <v>0</v>
      </c>
      <c r="R16" s="74">
        <f t="shared" si="1"/>
        <v>0</v>
      </c>
      <c r="S16" s="51"/>
      <c r="T16" s="52"/>
      <c r="U16" s="108" t="s">
        <v>21</v>
      </c>
      <c r="V16" s="75" t="s">
        <v>22</v>
      </c>
      <c r="W16" s="75" t="s">
        <v>23</v>
      </c>
      <c r="X16" s="76" t="s">
        <v>24</v>
      </c>
      <c r="Y16" s="77"/>
    </row>
    <row r="17" spans="2:25" s="14" customFormat="1" ht="18" customHeight="1">
      <c r="B17" s="78" t="str">
        <f>B7&amp;"KMS WKD"</f>
        <v>D05KMS WKD</v>
      </c>
      <c r="C17" s="79">
        <f>C8*C12</f>
        <v>12.32</v>
      </c>
      <c r="D17" s="79">
        <f t="shared" ref="D17:I17" si="13">D8*D12</f>
        <v>228.56</v>
      </c>
      <c r="E17" s="79">
        <f t="shared" si="13"/>
        <v>230.96</v>
      </c>
      <c r="F17" s="79">
        <f>F8*F12</f>
        <v>26.4</v>
      </c>
      <c r="G17" s="79">
        <f t="shared" si="13"/>
        <v>0</v>
      </c>
      <c r="H17" s="79">
        <f t="shared" ref="H17" si="14">H8*H12</f>
        <v>0</v>
      </c>
      <c r="I17" s="79">
        <f t="shared" si="13"/>
        <v>0</v>
      </c>
      <c r="J17" s="79">
        <f t="shared" ref="J17:O17" si="15">J8*J12</f>
        <v>0</v>
      </c>
      <c r="K17" s="79">
        <f t="shared" si="15"/>
        <v>0</v>
      </c>
      <c r="L17" s="79">
        <f t="shared" si="15"/>
        <v>0</v>
      </c>
      <c r="M17" s="79">
        <f t="shared" si="15"/>
        <v>0</v>
      </c>
      <c r="N17" s="79"/>
      <c r="O17" s="79">
        <f t="shared" si="15"/>
        <v>0</v>
      </c>
      <c r="P17" s="80">
        <f t="shared" ca="1" si="2"/>
        <v>459.52</v>
      </c>
      <c r="Q17" s="81">
        <f t="shared" ca="1" si="0"/>
        <v>38.72</v>
      </c>
      <c r="R17" s="82">
        <f t="shared" si="1"/>
        <v>498.24</v>
      </c>
      <c r="S17" s="83"/>
      <c r="T17" s="63"/>
      <c r="U17" s="107" t="s">
        <v>15</v>
      </c>
      <c r="V17" s="84" t="e">
        <f>'D05 (Mon - Fri)'!#REF!</f>
        <v>#REF!</v>
      </c>
      <c r="W17" s="84" t="e">
        <f>'D05 (Mon - Fri)'!#REF!</f>
        <v>#REF!</v>
      </c>
      <c r="X17" s="85" t="e">
        <f>V17+W17</f>
        <v>#REF!</v>
      </c>
      <c r="Y17" s="86"/>
    </row>
    <row r="18" spans="2:25" s="14" customFormat="1" ht="18" customHeight="1">
      <c r="B18" s="78" t="str">
        <f>B7&amp;"KMS SAT"</f>
        <v>D05KMS SAT</v>
      </c>
      <c r="C18" s="79">
        <f>C8*C14</f>
        <v>0</v>
      </c>
      <c r="D18" s="79">
        <f t="shared" ref="D18:I18" si="16">D8*D14</f>
        <v>0</v>
      </c>
      <c r="E18" s="79">
        <f t="shared" si="16"/>
        <v>0</v>
      </c>
      <c r="F18" s="79">
        <f t="shared" si="16"/>
        <v>0</v>
      </c>
      <c r="G18" s="79">
        <f t="shared" si="16"/>
        <v>0</v>
      </c>
      <c r="H18" s="79">
        <f t="shared" ref="H18" si="17">H8*H14</f>
        <v>0</v>
      </c>
      <c r="I18" s="79">
        <f t="shared" si="16"/>
        <v>0</v>
      </c>
      <c r="J18" s="79">
        <f t="shared" ref="J18:O18" si="18">J8*J14</f>
        <v>0</v>
      </c>
      <c r="K18" s="79">
        <f t="shared" si="18"/>
        <v>0</v>
      </c>
      <c r="L18" s="79">
        <f t="shared" si="18"/>
        <v>0</v>
      </c>
      <c r="M18" s="79">
        <f t="shared" si="18"/>
        <v>0</v>
      </c>
      <c r="N18" s="79"/>
      <c r="O18" s="79">
        <f t="shared" si="18"/>
        <v>0</v>
      </c>
      <c r="P18" s="80">
        <f t="shared" ca="1" si="2"/>
        <v>0</v>
      </c>
      <c r="Q18" s="81">
        <f t="shared" ca="1" si="0"/>
        <v>0</v>
      </c>
      <c r="R18" s="82">
        <f t="shared" si="1"/>
        <v>0</v>
      </c>
      <c r="S18" s="83"/>
      <c r="T18" s="63"/>
      <c r="U18" s="107" t="s">
        <v>17</v>
      </c>
      <c r="V18" s="84">
        <v>0</v>
      </c>
      <c r="W18" s="84">
        <v>0</v>
      </c>
      <c r="X18" s="85">
        <f>V18+W18</f>
        <v>0</v>
      </c>
      <c r="Y18" s="87"/>
    </row>
    <row r="19" spans="2:25" s="14" customFormat="1" ht="18" customHeight="1">
      <c r="B19" s="70" t="str">
        <f>B7&amp;"KMS SUN/PH"</f>
        <v>D05KMS SUN/PH</v>
      </c>
      <c r="C19" s="88">
        <f>C8*C15</f>
        <v>0</v>
      </c>
      <c r="D19" s="88">
        <f t="shared" ref="D19:I19" si="19">D8*D15</f>
        <v>0</v>
      </c>
      <c r="E19" s="88">
        <f t="shared" si="19"/>
        <v>0</v>
      </c>
      <c r="F19" s="88">
        <f t="shared" si="19"/>
        <v>0</v>
      </c>
      <c r="G19" s="88">
        <f t="shared" si="19"/>
        <v>0</v>
      </c>
      <c r="H19" s="88">
        <f t="shared" ref="H19" si="20">H8*H15</f>
        <v>0</v>
      </c>
      <c r="I19" s="88">
        <f t="shared" si="19"/>
        <v>0</v>
      </c>
      <c r="J19" s="88">
        <f t="shared" ref="J19:O19" si="21">J8*J15</f>
        <v>0</v>
      </c>
      <c r="K19" s="88">
        <f t="shared" si="21"/>
        <v>0</v>
      </c>
      <c r="L19" s="88">
        <f t="shared" si="21"/>
        <v>0</v>
      </c>
      <c r="M19" s="88">
        <f t="shared" si="21"/>
        <v>0</v>
      </c>
      <c r="N19" s="88"/>
      <c r="O19" s="88">
        <f t="shared" si="21"/>
        <v>0</v>
      </c>
      <c r="P19" s="89">
        <f t="shared" ca="1" si="2"/>
        <v>0</v>
      </c>
      <c r="Q19" s="90">
        <f t="shared" ca="1" si="0"/>
        <v>0</v>
      </c>
      <c r="R19" s="91">
        <f t="shared" si="1"/>
        <v>0</v>
      </c>
      <c r="S19" s="92"/>
      <c r="T19" s="93"/>
      <c r="U19" s="109" t="s">
        <v>19</v>
      </c>
      <c r="V19" s="94">
        <f>V18</f>
        <v>0</v>
      </c>
      <c r="W19" s="94">
        <f>W18</f>
        <v>0</v>
      </c>
      <c r="X19" s="95">
        <f>X18</f>
        <v>0</v>
      </c>
      <c r="Y19" s="96"/>
    </row>
    <row r="20" spans="2:25" s="14" customFormat="1" ht="18" customHeight="1">
      <c r="I20" s="13"/>
      <c r="J20" s="13"/>
      <c r="K20" s="13"/>
      <c r="L20" s="13"/>
      <c r="M20" s="13"/>
      <c r="N20" s="13"/>
      <c r="O20" s="13"/>
      <c r="P20" s="13"/>
    </row>
    <row r="21" spans="2:25" s="14" customFormat="1" ht="18" customHeight="1">
      <c r="B21" s="97" t="s">
        <v>1</v>
      </c>
      <c r="C21" s="97" t="s">
        <v>70</v>
      </c>
      <c r="D21" s="97" t="s">
        <v>25</v>
      </c>
      <c r="E21" s="97" t="s">
        <v>69</v>
      </c>
      <c r="F21" s="97" t="s">
        <v>66</v>
      </c>
      <c r="G21" s="97" t="s">
        <v>71</v>
      </c>
      <c r="H21" s="97" t="s">
        <v>76</v>
      </c>
      <c r="I21" s="13"/>
      <c r="J21" s="13"/>
      <c r="K21" s="13"/>
      <c r="L21" s="13"/>
      <c r="M21" s="13"/>
      <c r="N21" s="13"/>
      <c r="O21" s="13"/>
      <c r="P21" s="13"/>
      <c r="Q21" s="98"/>
      <c r="R21" s="98"/>
      <c r="U21" s="99"/>
      <c r="V21" s="99"/>
      <c r="W21" s="99"/>
      <c r="X21" s="99"/>
      <c r="Y21" s="99"/>
    </row>
    <row r="22" spans="2:25" s="99" customFormat="1" ht="18" customHeight="1">
      <c r="B22" s="100" t="s">
        <v>2</v>
      </c>
      <c r="C22" s="100" t="str">
        <f>$C$1</f>
        <v>D05</v>
      </c>
      <c r="D22" s="101" t="s">
        <v>72</v>
      </c>
      <c r="E22" s="101" t="s">
        <v>67</v>
      </c>
      <c r="F22" s="102">
        <v>101</v>
      </c>
      <c r="G22" s="101" t="s">
        <v>28</v>
      </c>
      <c r="H22" s="103">
        <f>$C$3</f>
        <v>45598</v>
      </c>
      <c r="I22" s="104"/>
      <c r="J22" s="112" t="s">
        <v>1</v>
      </c>
      <c r="K22" s="112" t="s">
        <v>70</v>
      </c>
      <c r="L22" s="112" t="s">
        <v>76</v>
      </c>
      <c r="M22" s="112" t="s">
        <v>69</v>
      </c>
      <c r="N22" s="112" t="s">
        <v>71</v>
      </c>
      <c r="O22" s="112" t="s">
        <v>66</v>
      </c>
      <c r="P22" s="3" t="s">
        <v>75</v>
      </c>
      <c r="Q22" s="98"/>
      <c r="R22" s="98"/>
    </row>
    <row r="23" spans="2:25" s="99" customFormat="1" ht="18" customHeight="1">
      <c r="B23" s="100" t="s">
        <v>2</v>
      </c>
      <c r="C23" s="100" t="str">
        <f t="shared" ref="C23:C37" si="22">$C$1</f>
        <v>D05</v>
      </c>
      <c r="D23" s="101" t="s">
        <v>72</v>
      </c>
      <c r="E23" s="101" t="s">
        <v>67</v>
      </c>
      <c r="F23" s="102">
        <v>103</v>
      </c>
      <c r="G23" s="101" t="s">
        <v>28</v>
      </c>
      <c r="H23" s="103">
        <f t="shared" ref="H23:H37" si="23">$C$3</f>
        <v>45598</v>
      </c>
      <c r="I23" s="104"/>
      <c r="J23" s="3" t="s">
        <v>2</v>
      </c>
      <c r="K23" s="3" t="s">
        <v>26</v>
      </c>
      <c r="L23" s="4">
        <v>45598</v>
      </c>
      <c r="M23" s="3" t="s">
        <v>67</v>
      </c>
      <c r="N23" s="3" t="s">
        <v>28</v>
      </c>
      <c r="O23" s="3">
        <v>101</v>
      </c>
      <c r="P23" s="3">
        <v>1</v>
      </c>
      <c r="Q23" s="98"/>
      <c r="R23" s="98"/>
      <c r="T23" s="8"/>
      <c r="U23" s="8"/>
      <c r="V23" s="8"/>
      <c r="W23" s="8"/>
      <c r="X23" s="8"/>
      <c r="Y23" s="8"/>
    </row>
    <row r="24" spans="2:25" s="9" customFormat="1" ht="18" customHeight="1">
      <c r="B24" s="100" t="s">
        <v>2</v>
      </c>
      <c r="C24" s="100" t="str">
        <f t="shared" si="22"/>
        <v>D05</v>
      </c>
      <c r="D24" s="101" t="s">
        <v>72</v>
      </c>
      <c r="E24" s="101" t="s">
        <v>67</v>
      </c>
      <c r="F24" s="101">
        <v>128</v>
      </c>
      <c r="G24" s="110" t="s">
        <v>28</v>
      </c>
      <c r="H24" s="111">
        <f t="shared" si="23"/>
        <v>45598</v>
      </c>
      <c r="I24" s="105"/>
      <c r="J24" s="3" t="s">
        <v>2</v>
      </c>
      <c r="K24" s="3" t="s">
        <v>26</v>
      </c>
      <c r="L24" s="4">
        <v>45598</v>
      </c>
      <c r="M24" s="3" t="s">
        <v>67</v>
      </c>
      <c r="N24" s="3" t="s">
        <v>28</v>
      </c>
      <c r="O24" s="3">
        <v>103</v>
      </c>
      <c r="P24" s="3">
        <v>1</v>
      </c>
      <c r="Q24" s="105"/>
      <c r="R24" s="105"/>
      <c r="S24" s="105"/>
      <c r="T24" s="105"/>
      <c r="U24" s="105"/>
      <c r="V24" s="105"/>
      <c r="W24" s="105"/>
      <c r="X24" s="105"/>
      <c r="Y24" s="105"/>
    </row>
    <row r="25" spans="2:25" s="99" customFormat="1" ht="18" customHeight="1">
      <c r="B25" s="100" t="s">
        <v>2</v>
      </c>
      <c r="C25" s="100" t="str">
        <f t="shared" si="22"/>
        <v>D05</v>
      </c>
      <c r="D25" s="101" t="s">
        <v>72</v>
      </c>
      <c r="E25" s="101" t="s">
        <v>67</v>
      </c>
      <c r="F25" s="102">
        <v>107</v>
      </c>
      <c r="G25" s="101" t="s">
        <v>28</v>
      </c>
      <c r="H25" s="103">
        <f t="shared" si="23"/>
        <v>45598</v>
      </c>
      <c r="I25" s="104"/>
      <c r="J25" s="3" t="s">
        <v>2</v>
      </c>
      <c r="K25" s="3" t="s">
        <v>26</v>
      </c>
      <c r="L25" s="4">
        <v>45598</v>
      </c>
      <c r="M25" s="3" t="s">
        <v>67</v>
      </c>
      <c r="N25" s="3" t="s">
        <v>28</v>
      </c>
      <c r="O25" s="3">
        <v>107</v>
      </c>
      <c r="P25" s="3">
        <v>1</v>
      </c>
      <c r="Q25" s="98"/>
      <c r="R25" s="98"/>
      <c r="T25" s="8"/>
      <c r="U25" s="8"/>
      <c r="V25" s="8"/>
      <c r="W25" s="8"/>
      <c r="X25" s="8"/>
      <c r="Y25" s="8"/>
    </row>
    <row r="26" spans="2:25" s="99" customFormat="1" ht="18" customHeight="1">
      <c r="B26" s="100" t="s">
        <v>2</v>
      </c>
      <c r="C26" s="100" t="str">
        <f t="shared" si="22"/>
        <v>D05</v>
      </c>
      <c r="D26" s="101" t="s">
        <v>72</v>
      </c>
      <c r="E26" s="101" t="s">
        <v>67</v>
      </c>
      <c r="F26" s="102">
        <v>129</v>
      </c>
      <c r="G26" s="101" t="s">
        <v>28</v>
      </c>
      <c r="H26" s="103">
        <f t="shared" si="23"/>
        <v>45598</v>
      </c>
      <c r="I26" s="104"/>
      <c r="J26" s="3" t="s">
        <v>2</v>
      </c>
      <c r="K26" s="3" t="s">
        <v>26</v>
      </c>
      <c r="L26" s="4">
        <v>45598</v>
      </c>
      <c r="M26" s="3" t="s">
        <v>67</v>
      </c>
      <c r="N26" s="3" t="s">
        <v>28</v>
      </c>
      <c r="O26" s="3">
        <v>110</v>
      </c>
      <c r="P26" s="3">
        <v>1</v>
      </c>
      <c r="Q26" s="98"/>
      <c r="R26" s="98"/>
      <c r="T26" s="8"/>
      <c r="U26" s="8"/>
      <c r="V26" s="8"/>
      <c r="W26" s="8"/>
      <c r="X26" s="8"/>
      <c r="Y26" s="8"/>
    </row>
    <row r="27" spans="2:25" s="99" customFormat="1" ht="18" customHeight="1">
      <c r="B27" s="100" t="s">
        <v>2</v>
      </c>
      <c r="C27" s="100" t="str">
        <f t="shared" si="22"/>
        <v>D05</v>
      </c>
      <c r="D27" s="101" t="s">
        <v>72</v>
      </c>
      <c r="E27" s="101" t="s">
        <v>67</v>
      </c>
      <c r="F27" s="102">
        <v>110</v>
      </c>
      <c r="G27" s="101" t="s">
        <v>28</v>
      </c>
      <c r="H27" s="103">
        <f t="shared" si="23"/>
        <v>45598</v>
      </c>
      <c r="I27" s="104"/>
      <c r="J27" s="3" t="s">
        <v>2</v>
      </c>
      <c r="K27" s="3" t="s">
        <v>26</v>
      </c>
      <c r="L27" s="4">
        <v>45598</v>
      </c>
      <c r="M27" s="3" t="s">
        <v>67</v>
      </c>
      <c r="N27" s="3" t="s">
        <v>28</v>
      </c>
      <c r="O27" s="3">
        <v>128</v>
      </c>
      <c r="P27" s="3">
        <v>1</v>
      </c>
      <c r="Q27" s="98"/>
      <c r="R27" s="98"/>
      <c r="T27" s="8"/>
      <c r="U27" s="8"/>
      <c r="V27" s="8"/>
      <c r="W27" s="8"/>
      <c r="X27" s="8"/>
      <c r="Y27" s="8"/>
    </row>
    <row r="28" spans="2:25" s="99" customFormat="1" ht="18" customHeight="1">
      <c r="B28" s="100" t="s">
        <v>2</v>
      </c>
      <c r="C28" s="100" t="str">
        <f t="shared" si="22"/>
        <v>D05</v>
      </c>
      <c r="D28" s="101" t="s">
        <v>72</v>
      </c>
      <c r="E28" s="101" t="s">
        <v>67</v>
      </c>
      <c r="F28" s="102">
        <v>130</v>
      </c>
      <c r="G28" s="101" t="s">
        <v>28</v>
      </c>
      <c r="H28" s="103">
        <f t="shared" si="23"/>
        <v>45598</v>
      </c>
      <c r="I28" s="104"/>
      <c r="J28" s="3" t="s">
        <v>2</v>
      </c>
      <c r="K28" s="3" t="s">
        <v>26</v>
      </c>
      <c r="L28" s="4">
        <v>45598</v>
      </c>
      <c r="M28" s="3" t="s">
        <v>67</v>
      </c>
      <c r="N28" s="3" t="s">
        <v>28</v>
      </c>
      <c r="O28" s="3">
        <v>129</v>
      </c>
      <c r="P28" s="3">
        <v>1</v>
      </c>
      <c r="Q28" s="98"/>
      <c r="R28" s="98"/>
      <c r="T28" s="8"/>
      <c r="U28" s="8"/>
      <c r="V28" s="8"/>
      <c r="W28" s="8"/>
      <c r="X28" s="8"/>
      <c r="Y28" s="8"/>
    </row>
    <row r="29" spans="2:25" s="99" customFormat="1" ht="18" customHeight="1">
      <c r="B29" s="100" t="s">
        <v>2</v>
      </c>
      <c r="C29" s="100" t="str">
        <f t="shared" si="22"/>
        <v>D05</v>
      </c>
      <c r="D29" s="101" t="s">
        <v>72</v>
      </c>
      <c r="E29" s="101" t="s">
        <v>67</v>
      </c>
      <c r="F29" s="102">
        <v>131</v>
      </c>
      <c r="G29" s="101" t="s">
        <v>28</v>
      </c>
      <c r="H29" s="103">
        <f t="shared" si="23"/>
        <v>45598</v>
      </c>
      <c r="I29" s="104"/>
      <c r="J29" s="3" t="s">
        <v>2</v>
      </c>
      <c r="K29" s="3" t="s">
        <v>26</v>
      </c>
      <c r="L29" s="4">
        <v>45598</v>
      </c>
      <c r="M29" s="3" t="s">
        <v>67</v>
      </c>
      <c r="N29" s="3" t="s">
        <v>28</v>
      </c>
      <c r="O29" s="3">
        <v>130</v>
      </c>
      <c r="P29" s="3">
        <v>1</v>
      </c>
      <c r="Q29" s="98"/>
      <c r="R29" s="98"/>
      <c r="T29" s="8"/>
      <c r="U29" s="8"/>
      <c r="V29" s="8"/>
      <c r="W29" s="8"/>
      <c r="X29" s="8"/>
      <c r="Y29" s="8"/>
    </row>
    <row r="30" spans="2:25" s="99" customFormat="1" ht="18" customHeight="1">
      <c r="B30" s="100" t="s">
        <v>2</v>
      </c>
      <c r="C30" s="100" t="str">
        <f t="shared" si="22"/>
        <v>D05</v>
      </c>
      <c r="D30" s="101" t="s">
        <v>73</v>
      </c>
      <c r="E30" s="101" t="s">
        <v>68</v>
      </c>
      <c r="F30" s="102">
        <v>130</v>
      </c>
      <c r="G30" s="101" t="s">
        <v>59</v>
      </c>
      <c r="H30" s="103">
        <f t="shared" si="23"/>
        <v>45598</v>
      </c>
      <c r="I30" s="104"/>
      <c r="J30" s="3" t="s">
        <v>2</v>
      </c>
      <c r="K30" s="3" t="s">
        <v>26</v>
      </c>
      <c r="L30" s="4">
        <v>45598</v>
      </c>
      <c r="M30" s="3" t="s">
        <v>67</v>
      </c>
      <c r="N30" s="3" t="s">
        <v>28</v>
      </c>
      <c r="O30" s="3">
        <v>131</v>
      </c>
      <c r="P30" s="3">
        <v>1</v>
      </c>
      <c r="Q30" s="98"/>
      <c r="R30" s="98"/>
      <c r="T30" s="8"/>
      <c r="U30" s="8"/>
      <c r="V30" s="8"/>
      <c r="W30" s="8"/>
      <c r="X30" s="8"/>
      <c r="Y30" s="8"/>
    </row>
    <row r="31" spans="2:25" s="99" customFormat="1" ht="18" customHeight="1">
      <c r="B31" s="100" t="s">
        <v>2</v>
      </c>
      <c r="C31" s="100" t="str">
        <f t="shared" si="22"/>
        <v>D05</v>
      </c>
      <c r="D31" s="101" t="s">
        <v>73</v>
      </c>
      <c r="E31" s="101" t="s">
        <v>68</v>
      </c>
      <c r="F31" s="102">
        <v>131</v>
      </c>
      <c r="G31" s="101" t="s">
        <v>59</v>
      </c>
      <c r="H31" s="103">
        <f t="shared" si="23"/>
        <v>45598</v>
      </c>
      <c r="I31" s="104"/>
      <c r="J31" s="3" t="s">
        <v>2</v>
      </c>
      <c r="K31" s="3" t="s">
        <v>26</v>
      </c>
      <c r="L31" s="4">
        <v>45598</v>
      </c>
      <c r="M31" s="3" t="s">
        <v>68</v>
      </c>
      <c r="N31" s="3" t="s">
        <v>59</v>
      </c>
      <c r="O31" s="3">
        <v>101</v>
      </c>
      <c r="P31" s="3">
        <v>1</v>
      </c>
      <c r="Q31" s="98"/>
      <c r="R31" s="98"/>
      <c r="T31" s="8"/>
      <c r="U31" s="8"/>
      <c r="V31" s="8"/>
      <c r="W31" s="8"/>
      <c r="X31" s="8"/>
      <c r="Y31" s="8"/>
    </row>
    <row r="32" spans="2:25" s="99" customFormat="1" ht="18" customHeight="1">
      <c r="B32" s="100" t="s">
        <v>2</v>
      </c>
      <c r="C32" s="100" t="str">
        <f t="shared" si="22"/>
        <v>D05</v>
      </c>
      <c r="D32" s="101" t="s">
        <v>73</v>
      </c>
      <c r="E32" s="101" t="s">
        <v>68</v>
      </c>
      <c r="F32" s="102">
        <v>128</v>
      </c>
      <c r="G32" s="101" t="s">
        <v>59</v>
      </c>
      <c r="H32" s="103">
        <f t="shared" si="23"/>
        <v>45598</v>
      </c>
      <c r="I32" s="104"/>
      <c r="J32" s="3" t="s">
        <v>2</v>
      </c>
      <c r="K32" s="3" t="s">
        <v>26</v>
      </c>
      <c r="L32" s="4">
        <v>45598</v>
      </c>
      <c r="M32" s="3" t="s">
        <v>68</v>
      </c>
      <c r="N32" s="3" t="s">
        <v>59</v>
      </c>
      <c r="O32" s="3">
        <v>103</v>
      </c>
      <c r="P32" s="3">
        <v>1</v>
      </c>
      <c r="Q32" s="98"/>
      <c r="R32" s="98"/>
      <c r="T32" s="8"/>
      <c r="U32" s="8"/>
      <c r="V32" s="8"/>
      <c r="W32" s="8"/>
      <c r="X32" s="8"/>
      <c r="Y32" s="8"/>
    </row>
    <row r="33" spans="2:16" s="99" customFormat="1" ht="18" customHeight="1">
      <c r="B33" s="100" t="s">
        <v>2</v>
      </c>
      <c r="C33" s="100" t="str">
        <f t="shared" si="22"/>
        <v>D05</v>
      </c>
      <c r="D33" s="101" t="s">
        <v>73</v>
      </c>
      <c r="E33" s="101" t="s">
        <v>68</v>
      </c>
      <c r="F33" s="102">
        <v>129</v>
      </c>
      <c r="G33" s="101" t="s">
        <v>59</v>
      </c>
      <c r="H33" s="103">
        <f t="shared" si="23"/>
        <v>45598</v>
      </c>
      <c r="I33" s="104"/>
      <c r="J33" s="3" t="s">
        <v>2</v>
      </c>
      <c r="K33" s="3" t="s">
        <v>26</v>
      </c>
      <c r="L33" s="4">
        <v>45598</v>
      </c>
      <c r="M33" s="3" t="s">
        <v>68</v>
      </c>
      <c r="N33" s="3" t="s">
        <v>59</v>
      </c>
      <c r="O33" s="3">
        <v>107</v>
      </c>
      <c r="P33" s="3">
        <v>1</v>
      </c>
    </row>
    <row r="34" spans="2:16" s="99" customFormat="1" ht="18" customHeight="1">
      <c r="B34" s="100" t="s">
        <v>2</v>
      </c>
      <c r="C34" s="100" t="str">
        <f t="shared" si="22"/>
        <v>D05</v>
      </c>
      <c r="D34" s="101" t="s">
        <v>73</v>
      </c>
      <c r="E34" s="101" t="s">
        <v>68</v>
      </c>
      <c r="F34" s="102">
        <v>101</v>
      </c>
      <c r="G34" s="101" t="s">
        <v>59</v>
      </c>
      <c r="H34" s="103">
        <f t="shared" si="23"/>
        <v>45598</v>
      </c>
      <c r="I34" s="104"/>
      <c r="J34" s="3" t="s">
        <v>2</v>
      </c>
      <c r="K34" s="3" t="s">
        <v>26</v>
      </c>
      <c r="L34" s="4">
        <v>45598</v>
      </c>
      <c r="M34" s="3" t="s">
        <v>68</v>
      </c>
      <c r="N34" s="3" t="s">
        <v>59</v>
      </c>
      <c r="O34" s="3">
        <v>110</v>
      </c>
      <c r="P34" s="3">
        <v>1</v>
      </c>
    </row>
    <row r="35" spans="2:16" s="99" customFormat="1" ht="18" customHeight="1">
      <c r="B35" s="100" t="s">
        <v>2</v>
      </c>
      <c r="C35" s="100" t="str">
        <f t="shared" si="22"/>
        <v>D05</v>
      </c>
      <c r="D35" s="101" t="s">
        <v>73</v>
      </c>
      <c r="E35" s="101" t="s">
        <v>68</v>
      </c>
      <c r="F35" s="102">
        <v>103</v>
      </c>
      <c r="G35" s="101" t="s">
        <v>59</v>
      </c>
      <c r="H35" s="103">
        <f t="shared" si="23"/>
        <v>45598</v>
      </c>
      <c r="I35" s="104"/>
      <c r="J35" s="3" t="s">
        <v>2</v>
      </c>
      <c r="K35" s="3" t="s">
        <v>26</v>
      </c>
      <c r="L35" s="4">
        <v>45598</v>
      </c>
      <c r="M35" s="3" t="s">
        <v>68</v>
      </c>
      <c r="N35" s="3" t="s">
        <v>59</v>
      </c>
      <c r="O35" s="3">
        <v>128</v>
      </c>
      <c r="P35" s="3">
        <v>1</v>
      </c>
    </row>
    <row r="36" spans="2:16" s="99" customFormat="1" ht="18" customHeight="1">
      <c r="B36" s="100" t="s">
        <v>2</v>
      </c>
      <c r="C36" s="100" t="str">
        <f t="shared" si="22"/>
        <v>D05</v>
      </c>
      <c r="D36" s="101" t="s">
        <v>73</v>
      </c>
      <c r="E36" s="101" t="s">
        <v>68</v>
      </c>
      <c r="F36" s="102">
        <v>107</v>
      </c>
      <c r="G36" s="101" t="s">
        <v>59</v>
      </c>
      <c r="H36" s="103">
        <f t="shared" si="23"/>
        <v>45598</v>
      </c>
      <c r="I36" s="104"/>
      <c r="J36" s="3" t="s">
        <v>2</v>
      </c>
      <c r="K36" s="3" t="s">
        <v>26</v>
      </c>
      <c r="L36" s="4">
        <v>45598</v>
      </c>
      <c r="M36" s="3" t="s">
        <v>68</v>
      </c>
      <c r="N36" s="3" t="s">
        <v>59</v>
      </c>
      <c r="O36" s="3">
        <v>129</v>
      </c>
      <c r="P36" s="3">
        <v>1</v>
      </c>
    </row>
    <row r="37" spans="2:16" s="99" customFormat="1" ht="18" customHeight="1">
      <c r="B37" s="100" t="s">
        <v>2</v>
      </c>
      <c r="C37" s="100" t="str">
        <f t="shared" si="22"/>
        <v>D05</v>
      </c>
      <c r="D37" s="101" t="s">
        <v>73</v>
      </c>
      <c r="E37" s="101" t="s">
        <v>68</v>
      </c>
      <c r="F37" s="102">
        <v>110</v>
      </c>
      <c r="G37" s="101" t="s">
        <v>59</v>
      </c>
      <c r="H37" s="103">
        <f t="shared" si="23"/>
        <v>45598</v>
      </c>
      <c r="I37" s="104"/>
      <c r="J37" s="3" t="s">
        <v>2</v>
      </c>
      <c r="K37" s="3" t="s">
        <v>26</v>
      </c>
      <c r="L37" s="4">
        <v>45598</v>
      </c>
      <c r="M37" s="3" t="s">
        <v>68</v>
      </c>
      <c r="N37" s="3" t="s">
        <v>59</v>
      </c>
      <c r="O37" s="3">
        <v>130</v>
      </c>
      <c r="P37" s="3">
        <v>1</v>
      </c>
    </row>
    <row r="38" spans="2:16">
      <c r="J38" s="3" t="s">
        <v>2</v>
      </c>
      <c r="K38" s="3" t="s">
        <v>26</v>
      </c>
      <c r="L38" s="4">
        <v>45598</v>
      </c>
      <c r="M38" s="3" t="s">
        <v>68</v>
      </c>
      <c r="N38" s="3" t="s">
        <v>59</v>
      </c>
      <c r="O38" s="3">
        <v>131</v>
      </c>
      <c r="P38" s="3">
        <v>1</v>
      </c>
    </row>
    <row r="39" spans="2:16">
      <c r="J39" s="3" t="s">
        <v>74</v>
      </c>
      <c r="K39" s="3"/>
      <c r="L39" s="3"/>
      <c r="M39" s="3"/>
      <c r="N39" s="3"/>
      <c r="O39" s="3"/>
      <c r="P39" s="3">
        <v>16</v>
      </c>
    </row>
  </sheetData>
  <phoneticPr fontId="18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71"/>
  <sheetViews>
    <sheetView showGridLines="0" tabSelected="1" zoomScale="75" zoomScaleNormal="75" zoomScaleSheetLayoutView="75" workbookViewId="0">
      <pane xSplit="2" topLeftCell="C1" activePane="topRight" state="frozen"/>
      <selection sqref="A1:XFD1048576"/>
      <selection pane="topRight" activeCell="B3" sqref="B3"/>
    </sheetView>
  </sheetViews>
  <sheetFormatPr defaultColWidth="12.59765625" defaultRowHeight="18" customHeight="1"/>
  <cols>
    <col min="1" max="1" width="2.19921875" style="113" customWidth="1"/>
    <col min="2" max="2" width="20.19921875" style="113" customWidth="1"/>
    <col min="3" max="3" width="8.59765625" style="113" customWidth="1"/>
    <col min="4" max="4" width="11.19921875" style="113" customWidth="1"/>
    <col min="5" max="5" width="11" style="113" customWidth="1"/>
    <col min="6" max="6" width="9.69921875" style="113" customWidth="1"/>
    <col min="7" max="18" width="8.69921875" style="113" customWidth="1"/>
    <col min="19" max="19" width="2.19921875" style="113" customWidth="1"/>
    <col min="20" max="16384" width="12.59765625" style="123"/>
  </cols>
  <sheetData>
    <row r="1" spans="1:19" s="116" customFormat="1" ht="18" customHeight="1" thickBot="1">
      <c r="A1" s="113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3"/>
    </row>
    <row r="2" spans="1:19" s="118" customFormat="1" ht="21.75" customHeight="1">
      <c r="A2" s="117"/>
      <c r="B2" s="131" t="str">
        <f>Input!$B$1 &amp;"" &amp;Input!$C$1 &amp;": " &amp;Input!$C$2</f>
        <v>Route D05: Dunoon - Parklands - Table View - Civic Centre - Waterfront</v>
      </c>
      <c r="C2" s="132"/>
      <c r="D2" s="132"/>
      <c r="E2" s="133"/>
      <c r="F2" s="133"/>
      <c r="G2" s="132"/>
      <c r="H2" s="132"/>
      <c r="I2" s="132"/>
      <c r="J2" s="132"/>
      <c r="K2" s="132"/>
      <c r="L2" s="133"/>
      <c r="M2" s="132"/>
      <c r="N2" s="132"/>
      <c r="O2" s="133"/>
      <c r="P2" s="132"/>
      <c r="Q2" s="132"/>
      <c r="R2" s="134"/>
      <c r="S2" s="117"/>
    </row>
    <row r="3" spans="1:19" s="119" customFormat="1" ht="21.75" customHeight="1">
      <c r="A3" s="117"/>
      <c r="B3" s="135" t="s">
        <v>78</v>
      </c>
      <c r="C3" s="136"/>
      <c r="D3" s="136"/>
      <c r="E3" s="137"/>
      <c r="F3" s="137"/>
      <c r="G3" s="136"/>
      <c r="H3" s="136"/>
      <c r="I3" s="138"/>
      <c r="J3" s="136"/>
      <c r="K3" s="138"/>
      <c r="L3" s="137"/>
      <c r="M3" s="136"/>
      <c r="N3" s="136"/>
      <c r="O3" s="137"/>
      <c r="P3" s="136"/>
      <c r="Q3" s="136"/>
      <c r="R3" s="139"/>
      <c r="S3" s="117"/>
    </row>
    <row r="4" spans="1:19" s="118" customFormat="1" ht="21.75" customHeight="1" thickBot="1">
      <c r="A4" s="117"/>
      <c r="B4" s="140" t="s">
        <v>65</v>
      </c>
      <c r="C4" s="141"/>
      <c r="D4" s="141"/>
      <c r="E4" s="142"/>
      <c r="F4" s="142"/>
      <c r="G4" s="141"/>
      <c r="H4" s="141"/>
      <c r="I4" s="141"/>
      <c r="J4" s="141"/>
      <c r="K4" s="141"/>
      <c r="L4" s="141"/>
      <c r="M4" s="141"/>
      <c r="N4" s="141"/>
      <c r="O4" s="142"/>
      <c r="P4" s="141"/>
      <c r="Q4" s="141"/>
      <c r="R4" s="143"/>
      <c r="S4" s="117"/>
    </row>
    <row r="5" spans="1:19" s="113" customFormat="1" ht="18" customHeight="1"/>
    <row r="6" spans="1:19" ht="18" customHeight="1">
      <c r="B6" s="122" t="s">
        <v>29</v>
      </c>
      <c r="C6" s="124">
        <v>0.24722222222222223</v>
      </c>
      <c r="D6" s="125">
        <v>0.25833333333333336</v>
      </c>
      <c r="E6" s="125">
        <v>0.26944444444444443</v>
      </c>
      <c r="F6" s="125">
        <v>0.2722222222222222</v>
      </c>
      <c r="G6" s="125">
        <v>0.27500000000000002</v>
      </c>
      <c r="H6" s="125">
        <v>0.27777777777777779</v>
      </c>
      <c r="I6" s="125">
        <v>0.28055555555555556</v>
      </c>
      <c r="J6" s="125">
        <v>0.28611111111111109</v>
      </c>
      <c r="P6" s="123"/>
      <c r="Q6" s="123"/>
      <c r="R6" s="123"/>
      <c r="S6" s="123"/>
    </row>
    <row r="7" spans="1:19" ht="18" customHeight="1">
      <c r="B7" s="122" t="s">
        <v>30</v>
      </c>
      <c r="C7" s="124">
        <v>0.24861111111111112</v>
      </c>
      <c r="D7" s="125">
        <v>0.25972222222222224</v>
      </c>
      <c r="E7" s="125">
        <v>0.27083333333333331</v>
      </c>
      <c r="F7" s="125">
        <v>0.27361111111111114</v>
      </c>
      <c r="G7" s="125">
        <v>0.27638888888888891</v>
      </c>
      <c r="H7" s="125">
        <v>0.27916666666666667</v>
      </c>
      <c r="I7" s="125">
        <v>0.28194444444444444</v>
      </c>
      <c r="J7" s="125">
        <v>0.28749999999999998</v>
      </c>
      <c r="P7" s="123"/>
      <c r="Q7" s="123"/>
      <c r="R7" s="123"/>
      <c r="S7" s="123"/>
    </row>
    <row r="8" spans="1:19" ht="18" customHeight="1">
      <c r="B8" s="122" t="s">
        <v>31</v>
      </c>
      <c r="C8" s="124">
        <v>0.24930555555555556</v>
      </c>
      <c r="D8" s="125">
        <v>0.26041666666666669</v>
      </c>
      <c r="E8" s="125">
        <v>0.27152777777777776</v>
      </c>
      <c r="F8" s="125">
        <v>0.27430555555555558</v>
      </c>
      <c r="G8" s="125">
        <v>0.27708333333333335</v>
      </c>
      <c r="H8" s="125">
        <v>0.27986111111111112</v>
      </c>
      <c r="I8" s="125">
        <v>0.28263888888888888</v>
      </c>
      <c r="J8" s="125">
        <v>0.28819444444444442</v>
      </c>
      <c r="P8" s="123"/>
      <c r="Q8" s="123"/>
      <c r="R8" s="123"/>
      <c r="S8" s="123"/>
    </row>
    <row r="9" spans="1:19" ht="18" customHeight="1">
      <c r="B9" s="122" t="s">
        <v>32</v>
      </c>
      <c r="C9" s="124">
        <v>0.25</v>
      </c>
      <c r="D9" s="125">
        <v>0.26111111111111113</v>
      </c>
      <c r="E9" s="125">
        <v>0.2722222222222222</v>
      </c>
      <c r="F9" s="125">
        <v>0.27500000000000002</v>
      </c>
      <c r="G9" s="125">
        <v>0.27777777777777779</v>
      </c>
      <c r="H9" s="125">
        <v>0.28055555555555556</v>
      </c>
      <c r="I9" s="125">
        <v>0.28333333333333333</v>
      </c>
      <c r="J9" s="125">
        <v>0.28888888888888886</v>
      </c>
      <c r="P9" s="123"/>
      <c r="Q9" s="123"/>
      <c r="R9" s="123"/>
      <c r="S9" s="123"/>
    </row>
    <row r="10" spans="1:19" ht="18" customHeight="1">
      <c r="B10" s="122" t="s">
        <v>33</v>
      </c>
      <c r="C10" s="124">
        <v>0.25069444444444444</v>
      </c>
      <c r="D10" s="125">
        <v>0.26180555555555557</v>
      </c>
      <c r="E10" s="125">
        <v>0.27291666666666664</v>
      </c>
      <c r="F10" s="125">
        <v>0.27569444444444446</v>
      </c>
      <c r="G10" s="125">
        <v>0.27847222222222223</v>
      </c>
      <c r="H10" s="125">
        <v>0.28125</v>
      </c>
      <c r="I10" s="125">
        <v>0.28402777777777777</v>
      </c>
      <c r="J10" s="125">
        <v>0.28958333333333336</v>
      </c>
      <c r="P10" s="123"/>
      <c r="Q10" s="123"/>
      <c r="R10" s="123"/>
      <c r="S10" s="123"/>
    </row>
    <row r="11" spans="1:19" ht="18" customHeight="1">
      <c r="B11" s="122" t="s">
        <v>34</v>
      </c>
      <c r="C11" s="124">
        <v>0.25138888888888888</v>
      </c>
      <c r="D11" s="125">
        <v>0.26250000000000001</v>
      </c>
      <c r="E11" s="125">
        <v>0.27361111111111114</v>
      </c>
      <c r="F11" s="125">
        <v>0.27638888888888891</v>
      </c>
      <c r="G11" s="125">
        <v>0.27916666666666667</v>
      </c>
      <c r="H11" s="125">
        <v>0.28194444444444444</v>
      </c>
      <c r="I11" s="125">
        <v>0.28472222222222221</v>
      </c>
      <c r="J11" s="125">
        <v>0.2902777777777778</v>
      </c>
      <c r="P11" s="123"/>
      <c r="Q11" s="123"/>
      <c r="R11" s="123"/>
      <c r="S11" s="123"/>
    </row>
    <row r="12" spans="1:19" ht="18" customHeight="1">
      <c r="B12" s="122" t="s">
        <v>35</v>
      </c>
      <c r="C12" s="124">
        <v>0.25208333333333333</v>
      </c>
      <c r="D12" s="125">
        <v>0.26319444444444445</v>
      </c>
      <c r="E12" s="125">
        <v>0.27430555555555558</v>
      </c>
      <c r="F12" s="125">
        <v>0.27708333333333335</v>
      </c>
      <c r="G12" s="125">
        <v>0.27986111111111112</v>
      </c>
      <c r="H12" s="125">
        <v>0.28263888888888888</v>
      </c>
      <c r="I12" s="125">
        <v>0.28541666666666665</v>
      </c>
      <c r="J12" s="125">
        <v>0.29097222222222224</v>
      </c>
      <c r="P12" s="123"/>
      <c r="Q12" s="123"/>
      <c r="R12" s="123"/>
      <c r="S12" s="123"/>
    </row>
    <row r="13" spans="1:19" ht="18" customHeight="1">
      <c r="B13" s="122" t="s">
        <v>36</v>
      </c>
      <c r="C13" s="124">
        <v>0.25277777777777777</v>
      </c>
      <c r="D13" s="125">
        <v>0.2638888888888889</v>
      </c>
      <c r="E13" s="125">
        <v>0.27500000000000002</v>
      </c>
      <c r="F13" s="125">
        <v>0.27777777777777779</v>
      </c>
      <c r="G13" s="125">
        <v>0.28055555555555556</v>
      </c>
      <c r="H13" s="125">
        <v>0.28333333333333333</v>
      </c>
      <c r="I13" s="125">
        <v>0.28611111111111109</v>
      </c>
      <c r="J13" s="125">
        <v>0.29166666666666669</v>
      </c>
      <c r="P13" s="123"/>
      <c r="Q13" s="123"/>
      <c r="R13" s="123"/>
      <c r="S13" s="123"/>
    </row>
    <row r="14" spans="1:19" ht="18" customHeight="1">
      <c r="B14" s="122" t="s">
        <v>37</v>
      </c>
      <c r="C14" s="124">
        <v>0.25347222222222221</v>
      </c>
      <c r="D14" s="125">
        <v>0.26458333333333334</v>
      </c>
      <c r="E14" s="125">
        <v>0.27569444444444446</v>
      </c>
      <c r="F14" s="125">
        <v>0.27847222222222223</v>
      </c>
      <c r="G14" s="125">
        <v>0.28125</v>
      </c>
      <c r="H14" s="125">
        <v>0.28402777777777777</v>
      </c>
      <c r="I14" s="125">
        <v>0.28680555555555554</v>
      </c>
      <c r="J14" s="125">
        <v>0.29236111111111113</v>
      </c>
      <c r="P14" s="123"/>
      <c r="Q14" s="123"/>
      <c r="R14" s="123"/>
      <c r="S14" s="123"/>
    </row>
    <row r="15" spans="1:19" ht="18" customHeight="1">
      <c r="B15" s="122" t="s">
        <v>38</v>
      </c>
      <c r="C15" s="124">
        <v>0.25416666666666665</v>
      </c>
      <c r="D15" s="125">
        <v>0.26527777777777778</v>
      </c>
      <c r="E15" s="125">
        <v>0.27638888888888891</v>
      </c>
      <c r="F15" s="125">
        <v>0.27916666666666667</v>
      </c>
      <c r="G15" s="125">
        <v>0.28194444444444444</v>
      </c>
      <c r="H15" s="125">
        <v>0.28472222222222221</v>
      </c>
      <c r="I15" s="125">
        <v>0.28749999999999998</v>
      </c>
      <c r="J15" s="125">
        <v>0.29305555555555557</v>
      </c>
      <c r="P15" s="123"/>
      <c r="Q15" s="123"/>
      <c r="R15" s="123"/>
      <c r="S15" s="123"/>
    </row>
    <row r="16" spans="1:19" ht="18" customHeight="1">
      <c r="B16" s="122" t="s">
        <v>39</v>
      </c>
      <c r="C16" s="124">
        <v>0.25486111111111109</v>
      </c>
      <c r="D16" s="125">
        <v>0.26597222222222222</v>
      </c>
      <c r="E16" s="125">
        <v>0.27708333333333335</v>
      </c>
      <c r="F16" s="125">
        <v>0.27986111111111112</v>
      </c>
      <c r="G16" s="125">
        <v>0.28263888888888888</v>
      </c>
      <c r="H16" s="125">
        <v>0.28541666666666665</v>
      </c>
      <c r="I16" s="125">
        <v>0.28819444444444442</v>
      </c>
      <c r="J16" s="125">
        <v>0.29375000000000001</v>
      </c>
      <c r="P16" s="123"/>
      <c r="Q16" s="123"/>
      <c r="R16" s="123"/>
      <c r="S16" s="123"/>
    </row>
    <row r="17" spans="1:19" ht="18" customHeight="1">
      <c r="B17" s="122" t="s">
        <v>40</v>
      </c>
      <c r="C17" s="124">
        <v>0.25555555555555554</v>
      </c>
      <c r="D17" s="125">
        <v>0.26666666666666666</v>
      </c>
      <c r="E17" s="125">
        <v>0.27777777777777779</v>
      </c>
      <c r="F17" s="125">
        <v>0.28055555555555556</v>
      </c>
      <c r="G17" s="125">
        <v>0.28333333333333333</v>
      </c>
      <c r="H17" s="125">
        <v>0.28611111111111109</v>
      </c>
      <c r="I17" s="125">
        <v>0.28888888888888886</v>
      </c>
      <c r="J17" s="125">
        <v>0.29444444444444445</v>
      </c>
      <c r="P17" s="123"/>
      <c r="Q17" s="123"/>
      <c r="R17" s="123"/>
      <c r="S17" s="123"/>
    </row>
    <row r="18" spans="1:19" ht="18" customHeight="1">
      <c r="B18" s="122" t="s">
        <v>41</v>
      </c>
      <c r="C18" s="124">
        <v>0.25624999999999998</v>
      </c>
      <c r="D18" s="125">
        <v>0.2673611111111111</v>
      </c>
      <c r="E18" s="125">
        <v>0.27847222222222223</v>
      </c>
      <c r="F18" s="125">
        <v>0.28125</v>
      </c>
      <c r="G18" s="125">
        <v>0.28402777777777777</v>
      </c>
      <c r="H18" s="125">
        <v>0.28680555555555554</v>
      </c>
      <c r="I18" s="125">
        <v>0.28958333333333336</v>
      </c>
      <c r="J18" s="125">
        <v>0.2951388888888889</v>
      </c>
      <c r="P18" s="123"/>
      <c r="Q18" s="123"/>
      <c r="R18" s="123"/>
      <c r="S18" s="123"/>
    </row>
    <row r="19" spans="1:19" ht="18" customHeight="1">
      <c r="B19" s="122" t="s">
        <v>42</v>
      </c>
      <c r="C19" s="124">
        <v>0.25763888888888886</v>
      </c>
      <c r="D19" s="125">
        <v>0.26874999999999999</v>
      </c>
      <c r="E19" s="125">
        <v>0.27986111111111112</v>
      </c>
      <c r="F19" s="125">
        <v>0.28263888888888888</v>
      </c>
      <c r="G19" s="125">
        <v>0.28541666666666665</v>
      </c>
      <c r="H19" s="125">
        <v>0.28819444444444442</v>
      </c>
      <c r="I19" s="125">
        <v>0.29097222222222224</v>
      </c>
      <c r="J19" s="125">
        <v>0.29652777777777778</v>
      </c>
      <c r="P19" s="123"/>
      <c r="Q19" s="123"/>
      <c r="R19" s="123"/>
      <c r="S19" s="123"/>
    </row>
    <row r="20" spans="1:19" ht="18" customHeight="1">
      <c r="B20" s="122" t="s">
        <v>43</v>
      </c>
      <c r="C20" s="124">
        <v>0.26111111111111113</v>
      </c>
      <c r="D20" s="125">
        <v>0.2722222222222222</v>
      </c>
      <c r="E20" s="125">
        <v>0.28333333333333333</v>
      </c>
      <c r="F20" s="125">
        <v>0.28611111111111109</v>
      </c>
      <c r="G20" s="125">
        <v>0.28888888888888886</v>
      </c>
      <c r="H20" s="125">
        <v>0.29166666666666669</v>
      </c>
      <c r="I20" s="125">
        <v>0.29444444444444445</v>
      </c>
      <c r="J20" s="125">
        <v>0.3</v>
      </c>
      <c r="P20" s="123"/>
      <c r="Q20" s="123"/>
      <c r="R20" s="123"/>
      <c r="S20" s="123"/>
    </row>
    <row r="21" spans="1:19" ht="18" customHeight="1">
      <c r="B21" s="122" t="s">
        <v>43</v>
      </c>
      <c r="C21" s="124">
        <v>0.2638888888888889</v>
      </c>
      <c r="D21" s="125">
        <v>0.2722222222222222</v>
      </c>
      <c r="E21" s="125">
        <v>0.28472222222222221</v>
      </c>
      <c r="F21" s="125">
        <v>0.28749999999999998</v>
      </c>
      <c r="G21" s="125">
        <v>0.28888888888888886</v>
      </c>
      <c r="H21" s="125">
        <v>0.29305555555555557</v>
      </c>
      <c r="I21" s="125">
        <v>0.29652777777777778</v>
      </c>
      <c r="J21" s="125">
        <v>0.30138888888888887</v>
      </c>
      <c r="P21" s="123"/>
      <c r="Q21" s="123"/>
      <c r="R21" s="123"/>
      <c r="S21" s="123"/>
    </row>
    <row r="22" spans="1:19" ht="18" customHeight="1">
      <c r="B22" s="126" t="s">
        <v>44</v>
      </c>
      <c r="C22" s="124"/>
      <c r="D22" s="125"/>
      <c r="E22" s="125"/>
      <c r="F22" s="125"/>
      <c r="G22" s="125"/>
      <c r="H22" s="125"/>
      <c r="I22" s="125"/>
      <c r="J22" s="125"/>
      <c r="P22" s="123"/>
      <c r="Q22" s="123"/>
      <c r="R22" s="123"/>
      <c r="S22" s="123"/>
    </row>
    <row r="23" spans="1:19" ht="18" customHeight="1">
      <c r="B23" s="122" t="s">
        <v>45</v>
      </c>
      <c r="C23" s="124">
        <v>0.26874999999999999</v>
      </c>
      <c r="D23" s="125">
        <v>0.27708333333333335</v>
      </c>
      <c r="E23" s="125">
        <v>0.28958333333333336</v>
      </c>
      <c r="F23" s="125">
        <v>0.29236111111111113</v>
      </c>
      <c r="G23" s="125">
        <v>0.29375000000000001</v>
      </c>
      <c r="H23" s="125">
        <v>0.29791666666666666</v>
      </c>
      <c r="I23" s="125">
        <v>0.30138888888888887</v>
      </c>
      <c r="J23" s="125">
        <v>0.30625000000000002</v>
      </c>
      <c r="P23" s="123"/>
      <c r="Q23" s="123"/>
      <c r="R23" s="123"/>
      <c r="S23" s="123"/>
    </row>
    <row r="24" spans="1:19" ht="18" customHeight="1">
      <c r="B24" s="126" t="s">
        <v>46</v>
      </c>
      <c r="C24" s="124"/>
      <c r="D24" s="125"/>
      <c r="E24" s="125"/>
      <c r="F24" s="125"/>
      <c r="G24" s="125"/>
      <c r="H24" s="125"/>
      <c r="I24" s="125"/>
      <c r="J24" s="125"/>
      <c r="P24" s="123"/>
      <c r="Q24" s="123"/>
      <c r="R24" s="123"/>
      <c r="S24" s="123"/>
    </row>
    <row r="25" spans="1:19" ht="18" customHeight="1">
      <c r="A25" s="120"/>
      <c r="B25" s="122" t="s">
        <v>47</v>
      </c>
      <c r="C25" s="124">
        <v>0.27152777777777776</v>
      </c>
      <c r="D25" s="125">
        <v>0.27986111111111112</v>
      </c>
      <c r="E25" s="125">
        <v>0.29236111111111113</v>
      </c>
      <c r="F25" s="125">
        <v>0.2951388888888889</v>
      </c>
      <c r="G25" s="125">
        <v>0.29652777777777778</v>
      </c>
      <c r="H25" s="125">
        <v>0.30069444444444443</v>
      </c>
      <c r="I25" s="125">
        <v>0.30416666666666664</v>
      </c>
      <c r="J25" s="125">
        <v>0.30902777777777779</v>
      </c>
      <c r="P25" s="123"/>
      <c r="Q25" s="123"/>
      <c r="R25" s="123"/>
      <c r="S25" s="123"/>
    </row>
    <row r="26" spans="1:19" ht="18" customHeight="1">
      <c r="B26" s="126" t="s">
        <v>48</v>
      </c>
      <c r="C26" s="124"/>
      <c r="D26" s="125"/>
      <c r="E26" s="125"/>
      <c r="F26" s="125"/>
      <c r="G26" s="125"/>
      <c r="H26" s="125"/>
      <c r="I26" s="125"/>
      <c r="J26" s="125"/>
      <c r="P26" s="123"/>
      <c r="Q26" s="123"/>
      <c r="R26" s="123"/>
      <c r="S26" s="123"/>
    </row>
    <row r="27" spans="1:19" ht="18" customHeight="1">
      <c r="B27" s="126" t="s">
        <v>49</v>
      </c>
      <c r="C27" s="124"/>
      <c r="D27" s="125"/>
      <c r="E27" s="125"/>
      <c r="F27" s="125"/>
      <c r="G27" s="125"/>
      <c r="H27" s="125"/>
      <c r="I27" s="125"/>
      <c r="J27" s="125"/>
      <c r="P27" s="123"/>
      <c r="Q27" s="123"/>
      <c r="R27" s="123"/>
      <c r="S27" s="123"/>
    </row>
    <row r="28" spans="1:19" ht="18" customHeight="1">
      <c r="B28" s="126" t="s">
        <v>50</v>
      </c>
      <c r="C28" s="124"/>
      <c r="D28" s="125"/>
      <c r="E28" s="125"/>
      <c r="F28" s="125"/>
      <c r="G28" s="125"/>
      <c r="H28" s="125"/>
      <c r="I28" s="125"/>
      <c r="J28" s="125"/>
      <c r="P28" s="123"/>
      <c r="Q28" s="123"/>
      <c r="R28" s="123"/>
      <c r="S28" s="123"/>
    </row>
    <row r="29" spans="1:19" ht="18" customHeight="1">
      <c r="B29" s="126" t="s">
        <v>51</v>
      </c>
      <c r="C29" s="124"/>
      <c r="D29" s="125"/>
      <c r="E29" s="125"/>
      <c r="F29" s="125"/>
      <c r="G29" s="125"/>
      <c r="H29" s="125"/>
      <c r="I29" s="125"/>
      <c r="J29" s="125"/>
      <c r="P29" s="123"/>
      <c r="Q29" s="123"/>
      <c r="R29" s="123"/>
      <c r="S29" s="123"/>
    </row>
    <row r="30" spans="1:19" ht="18" customHeight="1">
      <c r="B30" s="126" t="s">
        <v>52</v>
      </c>
      <c r="C30" s="124"/>
      <c r="D30" s="125"/>
      <c r="E30" s="125"/>
      <c r="F30" s="125"/>
      <c r="G30" s="125"/>
      <c r="H30" s="125"/>
      <c r="I30" s="125"/>
      <c r="J30" s="125"/>
      <c r="P30" s="123"/>
      <c r="Q30" s="123"/>
      <c r="R30" s="123"/>
      <c r="S30" s="123"/>
    </row>
    <row r="31" spans="1:19" ht="18" customHeight="1">
      <c r="B31" s="126" t="s">
        <v>53</v>
      </c>
      <c r="C31" s="124"/>
      <c r="D31" s="125"/>
      <c r="E31" s="125"/>
      <c r="F31" s="125"/>
      <c r="G31" s="125"/>
      <c r="H31" s="125"/>
      <c r="I31" s="125"/>
      <c r="J31" s="125"/>
      <c r="P31" s="123"/>
      <c r="Q31" s="123"/>
      <c r="R31" s="123"/>
      <c r="S31" s="123"/>
    </row>
    <row r="32" spans="1:19" ht="18" customHeight="1">
      <c r="B32" s="122" t="s">
        <v>54</v>
      </c>
      <c r="C32" s="124">
        <v>0.28125</v>
      </c>
      <c r="D32" s="125">
        <v>0.28958333333333336</v>
      </c>
      <c r="E32" s="125">
        <v>0.30208333333333331</v>
      </c>
      <c r="F32" s="125">
        <v>0.30486111111111114</v>
      </c>
      <c r="G32" s="125">
        <v>0.30625000000000002</v>
      </c>
      <c r="H32" s="125">
        <v>0.31041666666666667</v>
      </c>
      <c r="I32" s="125">
        <v>0.31388888888888888</v>
      </c>
      <c r="J32" s="125">
        <v>0.31874999999999998</v>
      </c>
      <c r="P32" s="123"/>
      <c r="Q32" s="123"/>
      <c r="R32" s="123"/>
      <c r="S32" s="123"/>
    </row>
    <row r="33" spans="1:19" ht="18" customHeight="1">
      <c r="B33" s="122" t="s">
        <v>55</v>
      </c>
      <c r="C33" s="124">
        <v>0.28541666666666665</v>
      </c>
      <c r="D33" s="125">
        <v>0.29375000000000001</v>
      </c>
      <c r="E33" s="125">
        <v>0.30625000000000002</v>
      </c>
      <c r="F33" s="125">
        <v>0.30902777777777779</v>
      </c>
      <c r="G33" s="125">
        <v>0.31041666666666667</v>
      </c>
      <c r="H33" s="125">
        <v>0.31458333333333333</v>
      </c>
      <c r="I33" s="125">
        <v>0.31805555555555554</v>
      </c>
      <c r="J33" s="125">
        <v>0.32291666666666669</v>
      </c>
      <c r="P33" s="123"/>
      <c r="Q33" s="123"/>
      <c r="R33" s="123"/>
      <c r="S33" s="123"/>
    </row>
    <row r="34" spans="1:19" ht="18" customHeight="1">
      <c r="B34" s="122" t="s">
        <v>56</v>
      </c>
      <c r="C34" s="124">
        <v>0.28819444444444442</v>
      </c>
      <c r="D34" s="125">
        <v>0.29652777777777778</v>
      </c>
      <c r="E34" s="125">
        <v>0.30902777777777779</v>
      </c>
      <c r="F34" s="125">
        <v>0.31180555555555556</v>
      </c>
      <c r="G34" s="125">
        <v>0.31319444444444444</v>
      </c>
      <c r="H34" s="125">
        <v>0.31736111111111109</v>
      </c>
      <c r="I34" s="125">
        <v>0.32083333333333336</v>
      </c>
      <c r="J34" s="125">
        <v>0.32569444444444445</v>
      </c>
      <c r="P34" s="123"/>
      <c r="Q34" s="123"/>
      <c r="R34" s="123"/>
      <c r="S34" s="123"/>
    </row>
    <row r="35" spans="1:19" ht="18" customHeight="1">
      <c r="B35" s="122" t="s">
        <v>57</v>
      </c>
      <c r="C35" s="124">
        <v>0.29166666666666669</v>
      </c>
      <c r="D35" s="125">
        <v>0.3</v>
      </c>
      <c r="E35" s="125">
        <v>0.3125</v>
      </c>
      <c r="F35" s="125">
        <v>0.31527777777777777</v>
      </c>
      <c r="G35" s="125">
        <v>0.31666666666666665</v>
      </c>
      <c r="H35" s="125">
        <v>0.32083333333333336</v>
      </c>
      <c r="I35" s="125">
        <v>0.32430555555555557</v>
      </c>
      <c r="J35" s="125">
        <v>0.32916666666666666</v>
      </c>
      <c r="P35" s="123"/>
      <c r="Q35" s="123"/>
      <c r="R35" s="123"/>
      <c r="S35" s="123"/>
    </row>
    <row r="36" spans="1:19" ht="18" customHeight="1">
      <c r="B36" s="122" t="s">
        <v>58</v>
      </c>
      <c r="C36" s="124">
        <v>0.29305555555555557</v>
      </c>
      <c r="D36" s="125">
        <v>0.30138888888888887</v>
      </c>
      <c r="E36" s="125">
        <v>0.31388888888888888</v>
      </c>
      <c r="F36" s="125">
        <v>0.31666666666666665</v>
      </c>
      <c r="G36" s="125">
        <v>0.31805555555555554</v>
      </c>
      <c r="H36" s="125">
        <v>0.32222222222222224</v>
      </c>
      <c r="I36" s="125">
        <v>0.32569444444444445</v>
      </c>
      <c r="J36" s="125">
        <v>0.33055555555555555</v>
      </c>
      <c r="P36" s="123"/>
      <c r="Q36" s="123"/>
      <c r="R36" s="123"/>
      <c r="S36" s="123"/>
    </row>
    <row r="37" spans="1:19" ht="18" customHeight="1">
      <c r="B37" s="122" t="s">
        <v>59</v>
      </c>
      <c r="C37" s="124">
        <v>0.29583333333333334</v>
      </c>
      <c r="D37" s="125">
        <v>0.30416666666666664</v>
      </c>
      <c r="E37" s="125">
        <v>0.31666666666666665</v>
      </c>
      <c r="F37" s="125">
        <v>0.31944444444444442</v>
      </c>
      <c r="G37" s="125">
        <v>0.32083333333333336</v>
      </c>
      <c r="H37" s="125">
        <v>0.32500000000000001</v>
      </c>
      <c r="I37" s="125">
        <v>0.32847222222222222</v>
      </c>
      <c r="J37" s="125">
        <v>0.33333333333333331</v>
      </c>
      <c r="P37" s="123"/>
      <c r="Q37" s="123"/>
      <c r="R37" s="123"/>
      <c r="S37" s="123"/>
    </row>
    <row r="38" spans="1:19" ht="18" customHeight="1">
      <c r="B38" s="144"/>
      <c r="C38" s="145"/>
      <c r="D38" s="145"/>
      <c r="E38" s="145"/>
      <c r="F38" s="145"/>
      <c r="G38" s="145"/>
      <c r="H38" s="145"/>
      <c r="I38" s="145"/>
      <c r="J38" s="145"/>
      <c r="P38" s="123"/>
      <c r="Q38" s="123"/>
      <c r="R38" s="123"/>
      <c r="S38" s="123"/>
    </row>
    <row r="39" spans="1:19" ht="13.8">
      <c r="A39" s="115"/>
      <c r="B39" s="114"/>
      <c r="C39" s="115"/>
      <c r="D39" s="115"/>
      <c r="E39" s="121"/>
      <c r="F39" s="121"/>
      <c r="G39" s="121"/>
      <c r="H39" s="121"/>
      <c r="I39" s="115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spans="1:19" ht="18" customHeight="1">
      <c r="B40" s="122" t="s">
        <v>59</v>
      </c>
      <c r="C40" s="127">
        <v>0.66874999999999996</v>
      </c>
      <c r="D40" s="127">
        <v>0.6791666666666667</v>
      </c>
      <c r="E40" s="127">
        <v>0.69374999999999998</v>
      </c>
      <c r="F40" s="127">
        <v>0.69930555555555551</v>
      </c>
      <c r="G40" s="128">
        <v>0.70416666666666672</v>
      </c>
      <c r="H40" s="128">
        <v>0.71458333333333335</v>
      </c>
      <c r="I40" s="128">
        <v>0.72499999999999998</v>
      </c>
      <c r="J40" s="128">
        <v>0.73541666666666672</v>
      </c>
      <c r="L40" s="123"/>
      <c r="M40" s="123"/>
      <c r="N40" s="123"/>
      <c r="O40" s="123"/>
      <c r="P40" s="123"/>
      <c r="Q40" s="123"/>
      <c r="R40" s="123"/>
      <c r="S40" s="123"/>
    </row>
    <row r="41" spans="1:19" ht="18" customHeight="1">
      <c r="B41" s="126" t="s">
        <v>58</v>
      </c>
      <c r="C41" s="127">
        <v>0.67083333333333328</v>
      </c>
      <c r="D41" s="127">
        <v>0.68125000000000002</v>
      </c>
      <c r="E41" s="127">
        <v>0.6958333333333333</v>
      </c>
      <c r="F41" s="127">
        <v>0.70138888888888884</v>
      </c>
      <c r="G41" s="128">
        <v>0.70625000000000004</v>
      </c>
      <c r="H41" s="128">
        <v>0.71666666666666667</v>
      </c>
      <c r="I41" s="128">
        <v>0.7270833333333333</v>
      </c>
      <c r="J41" s="128">
        <v>0.73750000000000004</v>
      </c>
      <c r="L41" s="123"/>
      <c r="M41" s="123"/>
      <c r="N41" s="123"/>
      <c r="O41" s="123"/>
      <c r="P41" s="123"/>
      <c r="Q41" s="123"/>
      <c r="R41" s="123"/>
      <c r="S41" s="123"/>
    </row>
    <row r="42" spans="1:19" ht="18" customHeight="1">
      <c r="B42" s="126" t="s">
        <v>57</v>
      </c>
      <c r="C42" s="127">
        <v>0.67222222222222228</v>
      </c>
      <c r="D42" s="127">
        <v>0.68263888888888891</v>
      </c>
      <c r="E42" s="127">
        <v>0.69722222222222219</v>
      </c>
      <c r="F42" s="127">
        <v>0.70277777777777772</v>
      </c>
      <c r="G42" s="128">
        <v>0.70763888888888893</v>
      </c>
      <c r="H42" s="128">
        <v>0.71805555555555556</v>
      </c>
      <c r="I42" s="128">
        <v>0.72847222222222219</v>
      </c>
      <c r="J42" s="128">
        <v>0.73888888888888893</v>
      </c>
      <c r="L42" s="123"/>
      <c r="M42" s="123"/>
      <c r="N42" s="123"/>
      <c r="O42" s="123"/>
      <c r="P42" s="123"/>
      <c r="Q42" s="123"/>
      <c r="R42" s="123"/>
      <c r="S42" s="123"/>
    </row>
    <row r="43" spans="1:19" ht="18" customHeight="1">
      <c r="B43" s="126" t="s">
        <v>56</v>
      </c>
      <c r="C43" s="127">
        <v>0.67569444444444449</v>
      </c>
      <c r="D43" s="127">
        <v>0.68611111111111112</v>
      </c>
      <c r="E43" s="127">
        <v>0.7006944444444444</v>
      </c>
      <c r="F43" s="127">
        <v>0.70625000000000004</v>
      </c>
      <c r="G43" s="128">
        <v>0.71111111111111114</v>
      </c>
      <c r="H43" s="128">
        <v>0.72152777777777777</v>
      </c>
      <c r="I43" s="128">
        <v>0.7319444444444444</v>
      </c>
      <c r="J43" s="128">
        <v>0.74236111111111114</v>
      </c>
      <c r="L43" s="123"/>
      <c r="M43" s="123"/>
      <c r="N43" s="123"/>
      <c r="O43" s="123"/>
      <c r="P43" s="123"/>
      <c r="Q43" s="123"/>
      <c r="R43" s="123"/>
      <c r="S43" s="123"/>
    </row>
    <row r="44" spans="1:19" ht="18" customHeight="1">
      <c r="B44" s="122" t="s">
        <v>55</v>
      </c>
      <c r="C44" s="127">
        <v>0.6791666666666667</v>
      </c>
      <c r="D44" s="127">
        <v>0.68958333333333333</v>
      </c>
      <c r="E44" s="127">
        <v>0.70416666666666672</v>
      </c>
      <c r="F44" s="127">
        <v>0.70972222222222225</v>
      </c>
      <c r="G44" s="128">
        <v>0.71458333333333335</v>
      </c>
      <c r="H44" s="128">
        <v>0.72499999999999998</v>
      </c>
      <c r="I44" s="128">
        <v>0.73541666666666672</v>
      </c>
      <c r="J44" s="128">
        <v>0.74583333333333335</v>
      </c>
      <c r="L44" s="123"/>
      <c r="M44" s="123"/>
      <c r="N44" s="123"/>
      <c r="O44" s="123"/>
      <c r="P44" s="123"/>
      <c r="Q44" s="123"/>
      <c r="R44" s="123"/>
      <c r="S44" s="123"/>
    </row>
    <row r="45" spans="1:19" ht="18" customHeight="1">
      <c r="B45" s="122" t="s">
        <v>54</v>
      </c>
      <c r="C45" s="127">
        <v>0.68194444444444446</v>
      </c>
      <c r="D45" s="127">
        <v>0.69236111111111109</v>
      </c>
      <c r="E45" s="127">
        <v>0.70694444444444449</v>
      </c>
      <c r="F45" s="127">
        <v>0.71250000000000002</v>
      </c>
      <c r="G45" s="128">
        <v>0.71736111111111112</v>
      </c>
      <c r="H45" s="128">
        <v>0.72777777777777775</v>
      </c>
      <c r="I45" s="128">
        <v>0.73819444444444449</v>
      </c>
      <c r="J45" s="128">
        <v>0.74861111111111112</v>
      </c>
      <c r="L45" s="123"/>
      <c r="M45" s="123"/>
      <c r="N45" s="123"/>
      <c r="O45" s="123"/>
      <c r="P45" s="123"/>
      <c r="Q45" s="123"/>
      <c r="R45" s="123"/>
      <c r="S45" s="123"/>
    </row>
    <row r="46" spans="1:19" ht="18" customHeight="1">
      <c r="B46" s="126" t="s">
        <v>53</v>
      </c>
      <c r="C46" s="127"/>
      <c r="D46" s="127"/>
      <c r="E46" s="127"/>
      <c r="F46" s="127"/>
      <c r="G46" s="128"/>
      <c r="H46" s="128"/>
      <c r="I46" s="128"/>
      <c r="J46" s="128"/>
      <c r="L46" s="123"/>
      <c r="M46" s="123"/>
      <c r="N46" s="123"/>
      <c r="O46" s="123"/>
      <c r="P46" s="123"/>
      <c r="Q46" s="123"/>
      <c r="R46" s="123"/>
      <c r="S46" s="123"/>
    </row>
    <row r="47" spans="1:19" ht="18" customHeight="1">
      <c r="B47" s="126" t="s">
        <v>52</v>
      </c>
      <c r="C47" s="127"/>
      <c r="D47" s="127"/>
      <c r="E47" s="127"/>
      <c r="F47" s="127"/>
      <c r="G47" s="128"/>
      <c r="H47" s="128"/>
      <c r="I47" s="128"/>
      <c r="J47" s="128"/>
      <c r="L47" s="123"/>
      <c r="M47" s="123"/>
      <c r="N47" s="123"/>
      <c r="O47" s="123"/>
      <c r="P47" s="123"/>
      <c r="Q47" s="123"/>
      <c r="R47" s="123"/>
      <c r="S47" s="123"/>
    </row>
    <row r="48" spans="1:19" ht="18" customHeight="1">
      <c r="B48" s="126" t="s">
        <v>51</v>
      </c>
      <c r="C48" s="127"/>
      <c r="D48" s="127"/>
      <c r="E48" s="127"/>
      <c r="F48" s="127"/>
      <c r="G48" s="128"/>
      <c r="H48" s="128"/>
      <c r="I48" s="128"/>
      <c r="J48" s="128"/>
      <c r="L48" s="123"/>
      <c r="M48" s="123"/>
      <c r="N48" s="123"/>
      <c r="O48" s="123"/>
      <c r="P48" s="123"/>
      <c r="Q48" s="123"/>
      <c r="R48" s="123"/>
      <c r="S48" s="123"/>
    </row>
    <row r="49" spans="2:19" ht="18" customHeight="1">
      <c r="B49" s="126" t="s">
        <v>50</v>
      </c>
      <c r="C49" s="127"/>
      <c r="D49" s="127"/>
      <c r="E49" s="127"/>
      <c r="F49" s="127"/>
      <c r="G49" s="128"/>
      <c r="H49" s="128"/>
      <c r="I49" s="128"/>
      <c r="J49" s="128"/>
      <c r="L49" s="123"/>
      <c r="M49" s="123"/>
      <c r="N49" s="123"/>
      <c r="O49" s="123"/>
      <c r="P49" s="123"/>
      <c r="Q49" s="123"/>
      <c r="R49" s="123"/>
      <c r="S49" s="123"/>
    </row>
    <row r="50" spans="2:19" ht="18" customHeight="1">
      <c r="B50" s="126" t="s">
        <v>49</v>
      </c>
      <c r="C50" s="127"/>
      <c r="D50" s="127"/>
      <c r="E50" s="127"/>
      <c r="F50" s="127"/>
      <c r="G50" s="128"/>
      <c r="H50" s="128"/>
      <c r="I50" s="128"/>
      <c r="J50" s="128"/>
      <c r="L50" s="123"/>
      <c r="M50" s="123"/>
      <c r="N50" s="123"/>
      <c r="O50" s="123"/>
      <c r="P50" s="123"/>
      <c r="Q50" s="123"/>
      <c r="R50" s="123"/>
      <c r="S50" s="123"/>
    </row>
    <row r="51" spans="2:19" ht="18" customHeight="1">
      <c r="B51" s="126" t="s">
        <v>48</v>
      </c>
      <c r="C51" s="127"/>
      <c r="D51" s="127"/>
      <c r="E51" s="127"/>
      <c r="F51" s="127"/>
      <c r="G51" s="128"/>
      <c r="H51" s="128"/>
      <c r="I51" s="128"/>
      <c r="J51" s="128"/>
      <c r="L51" s="123"/>
      <c r="M51" s="123"/>
      <c r="N51" s="123"/>
      <c r="O51" s="123"/>
      <c r="P51" s="123"/>
      <c r="Q51" s="123"/>
      <c r="R51" s="123"/>
      <c r="S51" s="123"/>
    </row>
    <row r="52" spans="2:19" ht="18" customHeight="1">
      <c r="B52" s="122" t="s">
        <v>47</v>
      </c>
      <c r="C52" s="127">
        <v>0.68888888888888888</v>
      </c>
      <c r="D52" s="127">
        <v>0.69930555555555551</v>
      </c>
      <c r="E52" s="127">
        <v>0.71388888888888891</v>
      </c>
      <c r="F52" s="127">
        <v>0.71944444444444444</v>
      </c>
      <c r="G52" s="128">
        <v>0.72430555555555554</v>
      </c>
      <c r="H52" s="128">
        <v>0.73472222222222228</v>
      </c>
      <c r="I52" s="128">
        <v>0.74513888888888891</v>
      </c>
      <c r="J52" s="128">
        <v>0.75555555555555554</v>
      </c>
      <c r="L52" s="123"/>
      <c r="M52" s="123"/>
      <c r="N52" s="123"/>
      <c r="O52" s="123"/>
      <c r="P52" s="123"/>
      <c r="Q52" s="123"/>
      <c r="R52" s="123"/>
      <c r="S52" s="123"/>
    </row>
    <row r="53" spans="2:19" ht="18" customHeight="1">
      <c r="B53" s="126" t="s">
        <v>46</v>
      </c>
      <c r="C53" s="127"/>
      <c r="D53" s="127"/>
      <c r="E53" s="127"/>
      <c r="F53" s="127"/>
      <c r="G53" s="128"/>
      <c r="H53" s="128"/>
      <c r="I53" s="128"/>
      <c r="J53" s="128"/>
      <c r="L53" s="123"/>
      <c r="M53" s="123"/>
      <c r="N53" s="123"/>
      <c r="O53" s="123"/>
      <c r="P53" s="123"/>
      <c r="Q53" s="123"/>
      <c r="R53" s="123"/>
      <c r="S53" s="123"/>
    </row>
    <row r="54" spans="2:19" ht="18" customHeight="1">
      <c r="B54" s="122" t="s">
        <v>45</v>
      </c>
      <c r="C54" s="127">
        <v>0.69166666666666665</v>
      </c>
      <c r="D54" s="127">
        <v>0.70208333333333328</v>
      </c>
      <c r="E54" s="127">
        <v>0.71666666666666667</v>
      </c>
      <c r="F54" s="127">
        <v>0.72222222222222221</v>
      </c>
      <c r="G54" s="128">
        <v>0.7270833333333333</v>
      </c>
      <c r="H54" s="128">
        <v>0.73750000000000004</v>
      </c>
      <c r="I54" s="128">
        <v>0.74791666666666667</v>
      </c>
      <c r="J54" s="128">
        <v>0.7583333333333333</v>
      </c>
      <c r="L54" s="123"/>
      <c r="M54" s="123"/>
      <c r="N54" s="123"/>
      <c r="O54" s="123"/>
      <c r="P54" s="123"/>
      <c r="Q54" s="123"/>
      <c r="R54" s="123"/>
      <c r="S54" s="123"/>
    </row>
    <row r="55" spans="2:19" ht="18" customHeight="1">
      <c r="B55" s="126" t="s">
        <v>44</v>
      </c>
      <c r="C55" s="127"/>
      <c r="D55" s="127"/>
      <c r="E55" s="127"/>
      <c r="F55" s="127"/>
      <c r="G55" s="128"/>
      <c r="H55" s="128"/>
      <c r="I55" s="128"/>
      <c r="J55" s="128"/>
      <c r="L55" s="123"/>
      <c r="M55" s="123"/>
      <c r="N55" s="123"/>
      <c r="O55" s="123"/>
      <c r="P55" s="123"/>
      <c r="Q55" s="123"/>
      <c r="R55" s="123"/>
      <c r="S55" s="123"/>
    </row>
    <row r="56" spans="2:19" ht="18" customHeight="1">
      <c r="B56" s="122" t="s">
        <v>43</v>
      </c>
      <c r="C56" s="127">
        <v>0.69652777777777775</v>
      </c>
      <c r="D56" s="127">
        <v>0.70694444444444449</v>
      </c>
      <c r="E56" s="127">
        <v>0.72152777777777777</v>
      </c>
      <c r="F56" s="127">
        <v>0.7270833333333333</v>
      </c>
      <c r="G56" s="128">
        <v>0.7319444444444444</v>
      </c>
      <c r="H56" s="128">
        <v>0.74236111111111114</v>
      </c>
      <c r="I56" s="128">
        <v>0.75277777777777777</v>
      </c>
      <c r="J56" s="128">
        <v>0.7631944444444444</v>
      </c>
      <c r="L56" s="123"/>
      <c r="M56" s="123"/>
      <c r="N56" s="123"/>
      <c r="O56" s="123"/>
      <c r="P56" s="123"/>
      <c r="Q56" s="123"/>
      <c r="R56" s="123"/>
      <c r="S56" s="123"/>
    </row>
    <row r="57" spans="2:19" ht="18" customHeight="1">
      <c r="B57" s="129" t="s">
        <v>42</v>
      </c>
      <c r="C57" s="127">
        <v>0.69791666666666663</v>
      </c>
      <c r="D57" s="127">
        <v>0.70833333333333337</v>
      </c>
      <c r="E57" s="127">
        <v>0.72291666666666665</v>
      </c>
      <c r="F57" s="127">
        <v>0.72847222222222219</v>
      </c>
      <c r="G57" s="128">
        <v>0.73333333333333328</v>
      </c>
      <c r="H57" s="128">
        <v>0.74375000000000002</v>
      </c>
      <c r="I57" s="128">
        <v>0.75416666666666665</v>
      </c>
      <c r="J57" s="128">
        <v>0.76458333333333328</v>
      </c>
      <c r="L57" s="123"/>
      <c r="M57" s="123"/>
      <c r="N57" s="123"/>
      <c r="O57" s="123"/>
      <c r="P57" s="123"/>
      <c r="Q57" s="123"/>
      <c r="R57" s="123"/>
      <c r="S57" s="123"/>
    </row>
    <row r="58" spans="2:19" ht="18" customHeight="1">
      <c r="B58" s="130" t="s">
        <v>41</v>
      </c>
      <c r="C58" s="127">
        <v>0.69861111111111107</v>
      </c>
      <c r="D58" s="127">
        <v>0.70902777777777781</v>
      </c>
      <c r="E58" s="127">
        <v>0.72361111111111109</v>
      </c>
      <c r="F58" s="127">
        <v>0.72916666666666663</v>
      </c>
      <c r="G58" s="128">
        <v>0.73402777777777772</v>
      </c>
      <c r="H58" s="128">
        <v>0.74444444444444446</v>
      </c>
      <c r="I58" s="128">
        <v>0.75486111111111109</v>
      </c>
      <c r="J58" s="128">
        <v>0.76527777777777772</v>
      </c>
      <c r="L58" s="123"/>
      <c r="M58" s="123"/>
      <c r="N58" s="123"/>
      <c r="O58" s="123"/>
      <c r="P58" s="123"/>
      <c r="Q58" s="123"/>
      <c r="R58" s="123"/>
      <c r="S58" s="123"/>
    </row>
    <row r="59" spans="2:19" ht="18" customHeight="1">
      <c r="B59" s="130" t="s">
        <v>40</v>
      </c>
      <c r="C59" s="127">
        <v>0.69930555555555551</v>
      </c>
      <c r="D59" s="127">
        <v>0.70972222222222225</v>
      </c>
      <c r="E59" s="127">
        <v>0.72430555555555554</v>
      </c>
      <c r="F59" s="127">
        <v>0.72986111111111107</v>
      </c>
      <c r="G59" s="128">
        <v>0.73472222222222228</v>
      </c>
      <c r="H59" s="128">
        <v>0.74513888888888891</v>
      </c>
      <c r="I59" s="128">
        <v>0.75555555555555554</v>
      </c>
      <c r="J59" s="128">
        <v>0.76597222222222228</v>
      </c>
      <c r="L59" s="123"/>
      <c r="M59" s="123"/>
      <c r="N59" s="123"/>
      <c r="O59" s="123"/>
      <c r="P59" s="123"/>
      <c r="Q59" s="123"/>
      <c r="R59" s="123"/>
      <c r="S59" s="123"/>
    </row>
    <row r="60" spans="2:19" ht="18" customHeight="1">
      <c r="B60" s="130" t="s">
        <v>39</v>
      </c>
      <c r="C60" s="127">
        <v>0.7</v>
      </c>
      <c r="D60" s="127">
        <v>0.7104166666666667</v>
      </c>
      <c r="E60" s="127">
        <v>0.72499999999999998</v>
      </c>
      <c r="F60" s="127">
        <v>0.73055555555555551</v>
      </c>
      <c r="G60" s="128">
        <v>0.73541666666666672</v>
      </c>
      <c r="H60" s="128">
        <v>0.74583333333333335</v>
      </c>
      <c r="I60" s="128">
        <v>0.75624999999999998</v>
      </c>
      <c r="J60" s="128">
        <v>0.76666666666666672</v>
      </c>
      <c r="L60" s="123"/>
      <c r="M60" s="123"/>
      <c r="N60" s="123"/>
      <c r="O60" s="123"/>
      <c r="P60" s="123"/>
      <c r="Q60" s="123"/>
      <c r="R60" s="123"/>
      <c r="S60" s="123"/>
    </row>
    <row r="61" spans="2:19" ht="18" customHeight="1">
      <c r="B61" s="130" t="s">
        <v>38</v>
      </c>
      <c r="C61" s="127">
        <v>0.7006944444444444</v>
      </c>
      <c r="D61" s="127">
        <v>0.71111111111111114</v>
      </c>
      <c r="E61" s="127">
        <v>0.72569444444444442</v>
      </c>
      <c r="F61" s="127">
        <v>0.73124999999999996</v>
      </c>
      <c r="G61" s="128">
        <v>0.73611111111111116</v>
      </c>
      <c r="H61" s="128">
        <v>0.74652777777777779</v>
      </c>
      <c r="I61" s="128">
        <v>0.75694444444444442</v>
      </c>
      <c r="J61" s="128">
        <v>0.76736111111111116</v>
      </c>
      <c r="L61" s="123"/>
      <c r="M61" s="123"/>
      <c r="N61" s="123"/>
      <c r="O61" s="123"/>
      <c r="P61" s="123"/>
      <c r="Q61" s="123"/>
      <c r="R61" s="123"/>
      <c r="S61" s="123"/>
    </row>
    <row r="62" spans="2:19" ht="18" customHeight="1">
      <c r="B62" s="130" t="s">
        <v>37</v>
      </c>
      <c r="C62" s="127">
        <v>0.70138888888888884</v>
      </c>
      <c r="D62" s="127">
        <v>0.71180555555555558</v>
      </c>
      <c r="E62" s="127">
        <v>0.72638888888888886</v>
      </c>
      <c r="F62" s="127">
        <v>0.7319444444444444</v>
      </c>
      <c r="G62" s="128">
        <v>0.7368055555555556</v>
      </c>
      <c r="H62" s="128">
        <v>0.74722222222222223</v>
      </c>
      <c r="I62" s="128">
        <v>0.75763888888888886</v>
      </c>
      <c r="J62" s="128">
        <v>0.7680555555555556</v>
      </c>
      <c r="L62" s="123"/>
      <c r="M62" s="123"/>
      <c r="N62" s="123"/>
      <c r="O62" s="123"/>
      <c r="P62" s="123"/>
      <c r="Q62" s="123"/>
      <c r="R62" s="123"/>
      <c r="S62" s="123"/>
    </row>
    <row r="63" spans="2:19" ht="18" customHeight="1">
      <c r="B63" s="130" t="s">
        <v>36</v>
      </c>
      <c r="C63" s="127">
        <v>0.70208333333333328</v>
      </c>
      <c r="D63" s="127">
        <v>0.71250000000000002</v>
      </c>
      <c r="E63" s="127">
        <v>0.7270833333333333</v>
      </c>
      <c r="F63" s="127">
        <v>0.73263888888888884</v>
      </c>
      <c r="G63" s="128">
        <v>0.73750000000000004</v>
      </c>
      <c r="H63" s="128">
        <v>0.74791666666666667</v>
      </c>
      <c r="I63" s="128">
        <v>0.7583333333333333</v>
      </c>
      <c r="J63" s="128">
        <v>0.76875000000000004</v>
      </c>
      <c r="L63" s="123"/>
      <c r="M63" s="123"/>
      <c r="N63" s="123"/>
      <c r="O63" s="123"/>
      <c r="P63" s="123"/>
      <c r="Q63" s="123"/>
      <c r="R63" s="123"/>
      <c r="S63" s="123"/>
    </row>
    <row r="64" spans="2:19" ht="18" customHeight="1">
      <c r="B64" s="130" t="s">
        <v>35</v>
      </c>
      <c r="C64" s="127">
        <v>0.70277777777777772</v>
      </c>
      <c r="D64" s="127">
        <v>0.71319444444444446</v>
      </c>
      <c r="E64" s="127">
        <v>0.72777777777777775</v>
      </c>
      <c r="F64" s="127">
        <v>0.73333333333333328</v>
      </c>
      <c r="G64" s="128">
        <v>0.73819444444444449</v>
      </c>
      <c r="H64" s="128">
        <v>0.74861111111111112</v>
      </c>
      <c r="I64" s="128">
        <v>0.75902777777777775</v>
      </c>
      <c r="J64" s="128">
        <v>0.76944444444444449</v>
      </c>
      <c r="L64" s="123"/>
      <c r="M64" s="123"/>
      <c r="N64" s="123"/>
      <c r="O64" s="123"/>
      <c r="P64" s="123"/>
      <c r="Q64" s="123"/>
      <c r="R64" s="123"/>
      <c r="S64" s="123"/>
    </row>
    <row r="65" spans="2:19" ht="18" customHeight="1">
      <c r="B65" s="130" t="s">
        <v>34</v>
      </c>
      <c r="C65" s="127">
        <v>0.70347222222222228</v>
      </c>
      <c r="D65" s="127">
        <v>0.71388888888888891</v>
      </c>
      <c r="E65" s="127">
        <v>0.72847222222222219</v>
      </c>
      <c r="F65" s="127">
        <v>0.73402777777777772</v>
      </c>
      <c r="G65" s="128">
        <v>0.73888888888888893</v>
      </c>
      <c r="H65" s="128">
        <v>0.74930555555555556</v>
      </c>
      <c r="I65" s="128">
        <v>0.75972222222222219</v>
      </c>
      <c r="J65" s="128">
        <v>0.77013888888888893</v>
      </c>
      <c r="L65" s="123"/>
      <c r="M65" s="123"/>
      <c r="N65" s="123"/>
      <c r="O65" s="123"/>
      <c r="P65" s="123"/>
      <c r="Q65" s="123"/>
      <c r="R65" s="123"/>
      <c r="S65" s="123"/>
    </row>
    <row r="66" spans="2:19" ht="18" customHeight="1">
      <c r="B66" s="130" t="s">
        <v>33</v>
      </c>
      <c r="C66" s="127">
        <v>0.70416666666666672</v>
      </c>
      <c r="D66" s="127">
        <v>0.71458333333333335</v>
      </c>
      <c r="E66" s="127">
        <v>0.72916666666666663</v>
      </c>
      <c r="F66" s="127">
        <v>0.73472222222222228</v>
      </c>
      <c r="G66" s="128">
        <v>0.73958333333333337</v>
      </c>
      <c r="H66" s="128">
        <v>0.75</v>
      </c>
      <c r="I66" s="128">
        <v>0.76041666666666663</v>
      </c>
      <c r="J66" s="128">
        <v>0.77083333333333337</v>
      </c>
      <c r="L66" s="123"/>
      <c r="M66" s="123"/>
      <c r="N66" s="123"/>
      <c r="O66" s="123"/>
      <c r="P66" s="123"/>
      <c r="Q66" s="123"/>
      <c r="R66" s="123"/>
      <c r="S66" s="123"/>
    </row>
    <row r="67" spans="2:19" ht="18" customHeight="1">
      <c r="B67" s="130" t="s">
        <v>32</v>
      </c>
      <c r="C67" s="127">
        <v>0.70486111111111116</v>
      </c>
      <c r="D67" s="127">
        <v>0.71527777777777779</v>
      </c>
      <c r="E67" s="127">
        <v>0.72986111111111107</v>
      </c>
      <c r="F67" s="127">
        <v>0.73541666666666672</v>
      </c>
      <c r="G67" s="128">
        <v>0.74027777777777781</v>
      </c>
      <c r="H67" s="128">
        <v>0.75069444444444444</v>
      </c>
      <c r="I67" s="128">
        <v>0.76111111111111107</v>
      </c>
      <c r="J67" s="128">
        <v>0.77152777777777781</v>
      </c>
      <c r="L67" s="123"/>
      <c r="M67" s="123"/>
      <c r="N67" s="123"/>
      <c r="O67" s="123"/>
      <c r="P67" s="123"/>
      <c r="Q67" s="123"/>
      <c r="R67" s="123"/>
      <c r="S67" s="123"/>
    </row>
    <row r="68" spans="2:19" ht="18" customHeight="1">
      <c r="B68" s="130" t="s">
        <v>31</v>
      </c>
      <c r="C68" s="127">
        <v>0.7055555555555556</v>
      </c>
      <c r="D68" s="127">
        <v>0.71597222222222223</v>
      </c>
      <c r="E68" s="127">
        <v>0.73055555555555551</v>
      </c>
      <c r="F68" s="127">
        <v>0.73611111111111116</v>
      </c>
      <c r="G68" s="128">
        <v>0.74097222222222225</v>
      </c>
      <c r="H68" s="128">
        <v>0.75138888888888888</v>
      </c>
      <c r="I68" s="128">
        <v>0.76180555555555551</v>
      </c>
      <c r="J68" s="128">
        <v>0.77222222222222225</v>
      </c>
      <c r="L68" s="123"/>
      <c r="M68" s="123"/>
      <c r="N68" s="123"/>
      <c r="O68" s="123"/>
      <c r="P68" s="123"/>
      <c r="Q68" s="123"/>
      <c r="R68" s="123"/>
      <c r="S68" s="123"/>
    </row>
    <row r="69" spans="2:19" ht="18" customHeight="1">
      <c r="B69" s="130" t="s">
        <v>30</v>
      </c>
      <c r="C69" s="127">
        <v>0.70625000000000004</v>
      </c>
      <c r="D69" s="127">
        <v>0.71666666666666667</v>
      </c>
      <c r="E69" s="127">
        <v>0.73124999999999996</v>
      </c>
      <c r="F69" s="127">
        <v>0.7368055555555556</v>
      </c>
      <c r="G69" s="128">
        <v>0.7416666666666667</v>
      </c>
      <c r="H69" s="128">
        <v>0.75208333333333333</v>
      </c>
      <c r="I69" s="128">
        <v>0.76249999999999996</v>
      </c>
      <c r="J69" s="128">
        <v>0.7729166666666667</v>
      </c>
      <c r="L69" s="123"/>
      <c r="M69" s="123"/>
      <c r="N69" s="123"/>
      <c r="O69" s="123"/>
      <c r="P69" s="123"/>
      <c r="Q69" s="123"/>
      <c r="R69" s="123"/>
      <c r="S69" s="123"/>
    </row>
    <row r="70" spans="2:19" ht="18" customHeight="1">
      <c r="B70" s="130" t="s">
        <v>29</v>
      </c>
      <c r="C70" s="127">
        <v>0.70763888888888893</v>
      </c>
      <c r="D70" s="127">
        <v>0.71805555555555556</v>
      </c>
      <c r="E70" s="127">
        <v>0.73263888888888884</v>
      </c>
      <c r="F70" s="127">
        <v>0.73819444444444449</v>
      </c>
      <c r="G70" s="128">
        <v>0.74305555555555558</v>
      </c>
      <c r="H70" s="128">
        <v>0.75347222222222221</v>
      </c>
      <c r="I70" s="128">
        <v>0.76388888888888884</v>
      </c>
      <c r="J70" s="128">
        <v>0.77430555555555558</v>
      </c>
      <c r="L70" s="123"/>
      <c r="M70" s="123"/>
      <c r="N70" s="123"/>
      <c r="O70" s="123"/>
      <c r="P70" s="123"/>
      <c r="Q70" s="123"/>
      <c r="R70" s="123"/>
      <c r="S70" s="123"/>
    </row>
    <row r="71" spans="2:19" ht="13.8">
      <c r="N71" s="123"/>
      <c r="O71" s="123"/>
      <c r="P71" s="123"/>
      <c r="Q71" s="123"/>
      <c r="R71" s="123"/>
      <c r="S71" s="123"/>
    </row>
  </sheetData>
  <pageMargins left="0.7" right="0.7" top="0.75" bottom="0.75" header="0" footer="0"/>
  <pageSetup paperSize="8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E7D688-98B9-46F2-8E01-C31596353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D9FA8D-8B7E-42A1-81A5-F5997A4B0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C531-48F2-46ED-BAC5-3718D482CDBA}">
  <ds:schemaRefs>
    <ds:schemaRef ds:uri="http://schemas.openxmlformats.org/package/2006/metadata/core-properties"/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D05 (Mon - Fri)</vt:lpstr>
      <vt:lpstr>'D05 (Mon - Fri)'!Print_Area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D05</dc:title>
  <dc:subject>TIMETABLE MASTER</dc:subject>
  <dc:creator>Juanita Theron</dc:creator>
  <cp:keywords>TPI</cp:keywords>
  <cp:lastModifiedBy>Wendy George</cp:lastModifiedBy>
  <cp:lastPrinted>2023-06-23T06:49:55Z</cp:lastPrinted>
  <dcterms:created xsi:type="dcterms:W3CDTF">2019-08-20T07:51:37Z</dcterms:created>
  <dcterms:modified xsi:type="dcterms:W3CDTF">2024-10-29T07:04:01Z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