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410 New timetables for Table View Atlantis Khayelitsha/Timetables (edited)/"/>
    </mc:Choice>
  </mc:AlternateContent>
  <bookViews>
    <workbookView xWindow="-120" yWindow="-120" windowWidth="29040" windowHeight="15720" firstSheet="2" activeTab="3"/>
  </bookViews>
  <sheets>
    <sheet name="Input" sheetId="7" state="hidden" r:id="rId1"/>
    <sheet name="Sheet1" sheetId="10" state="hidden" r:id="rId2"/>
    <sheet name="246 (Mo-Fri)" sheetId="1" r:id="rId3"/>
    <sheet name="246 (Sat Sun PH)" sheetId="5" r:id="rId4"/>
  </sheets>
  <definedNames>
    <definedName name="_xlnm.Print_Area" localSheetId="2">'246 (Mo-Fri)'!$A$1:$AS$46</definedName>
    <definedName name="_xlnm.Print_Area" localSheetId="3">'246 (Sat Sun PH)'!$A$1:$AC$46</definedName>
  </definedNames>
  <calcPr calcId="162913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1" i="7" l="1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50" i="7"/>
  <c r="C37" i="7"/>
  <c r="B57" i="7"/>
  <c r="C57" i="7"/>
  <c r="B58" i="7"/>
  <c r="C58" i="7"/>
  <c r="B2" i="1" l="1"/>
  <c r="C64" i="7" l="1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U7" i="7"/>
  <c r="B66" i="7"/>
  <c r="B65" i="7"/>
  <c r="B64" i="7"/>
  <c r="C63" i="7"/>
  <c r="B63" i="7"/>
  <c r="C62" i="7"/>
  <c r="B62" i="7"/>
  <c r="C61" i="7"/>
  <c r="B61" i="7"/>
  <c r="C60" i="7"/>
  <c r="B60" i="7"/>
  <c r="C59" i="7"/>
  <c r="B59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G15" i="7"/>
  <c r="I15" i="7"/>
  <c r="J15" i="7"/>
  <c r="K15" i="7"/>
  <c r="L15" i="7"/>
  <c r="N15" i="7"/>
  <c r="O15" i="7"/>
  <c r="V27" i="7" l="1"/>
  <c r="O33" i="7" l="1"/>
  <c r="N33" i="7"/>
  <c r="L33" i="7"/>
  <c r="K33" i="7"/>
  <c r="J33" i="7"/>
  <c r="I33" i="7"/>
  <c r="G33" i="7"/>
  <c r="F33" i="7"/>
  <c r="E33" i="7"/>
  <c r="D33" i="7"/>
  <c r="C33" i="7"/>
  <c r="O32" i="7"/>
  <c r="N32" i="7"/>
  <c r="L32" i="7"/>
  <c r="K32" i="7"/>
  <c r="J32" i="7"/>
  <c r="I32" i="7"/>
  <c r="G32" i="7"/>
  <c r="F32" i="7"/>
  <c r="E32" i="7"/>
  <c r="D32" i="7"/>
  <c r="C32" i="7"/>
  <c r="V41" i="7"/>
  <c r="B47" i="7"/>
  <c r="B46" i="7"/>
  <c r="B45" i="7"/>
  <c r="O43" i="7"/>
  <c r="N43" i="7"/>
  <c r="L43" i="7"/>
  <c r="K43" i="7"/>
  <c r="J43" i="7"/>
  <c r="O42" i="7"/>
  <c r="N42" i="7"/>
  <c r="L42" i="7"/>
  <c r="K42" i="7"/>
  <c r="J42" i="7"/>
  <c r="O37" i="7"/>
  <c r="N37" i="7"/>
  <c r="L37" i="7"/>
  <c r="K37" i="7"/>
  <c r="J37" i="7"/>
  <c r="B36" i="7"/>
  <c r="B33" i="7"/>
  <c r="B32" i="7"/>
  <c r="B31" i="7"/>
  <c r="O30" i="7"/>
  <c r="N30" i="7"/>
  <c r="L30" i="7"/>
  <c r="K30" i="7"/>
  <c r="J30" i="7"/>
  <c r="I30" i="7"/>
  <c r="G30" i="7"/>
  <c r="F30" i="7"/>
  <c r="R28" i="7" s="1"/>
  <c r="E30" i="7"/>
  <c r="D30" i="7"/>
  <c r="C30" i="7"/>
  <c r="O24" i="7"/>
  <c r="O25" i="7" s="1"/>
  <c r="O26" i="7" s="1"/>
  <c r="O27" i="7" s="1"/>
  <c r="O31" i="7" s="1"/>
  <c r="N24" i="7"/>
  <c r="N25" i="7" s="1"/>
  <c r="N26" i="7" s="1"/>
  <c r="N27" i="7" s="1"/>
  <c r="N31" i="7" s="1"/>
  <c r="L24" i="7"/>
  <c r="L25" i="7" s="1"/>
  <c r="L26" i="7" s="1"/>
  <c r="L27" i="7" s="1"/>
  <c r="L31" i="7" s="1"/>
  <c r="K24" i="7"/>
  <c r="K25" i="7" s="1"/>
  <c r="K26" i="7" s="1"/>
  <c r="K27" i="7" s="1"/>
  <c r="K31" i="7" s="1"/>
  <c r="J24" i="7"/>
  <c r="B22" i="7"/>
  <c r="O19" i="7"/>
  <c r="N19" i="7"/>
  <c r="L19" i="7"/>
  <c r="K19" i="7"/>
  <c r="J19" i="7"/>
  <c r="B19" i="7"/>
  <c r="O18" i="7"/>
  <c r="N18" i="7"/>
  <c r="L18" i="7"/>
  <c r="K18" i="7"/>
  <c r="J18" i="7"/>
  <c r="B18" i="7"/>
  <c r="O17" i="7"/>
  <c r="N17" i="7"/>
  <c r="L17" i="7"/>
  <c r="K17" i="7"/>
  <c r="J17" i="7"/>
  <c r="I17" i="7"/>
  <c r="G17" i="7"/>
  <c r="F17" i="7"/>
  <c r="E17" i="7"/>
  <c r="D17" i="7"/>
  <c r="C17" i="7"/>
  <c r="B17" i="7"/>
  <c r="O16" i="7"/>
  <c r="N16" i="7"/>
  <c r="L16" i="7"/>
  <c r="K16" i="7"/>
  <c r="J16" i="7"/>
  <c r="O10" i="7"/>
  <c r="N10" i="7"/>
  <c r="L10" i="7"/>
  <c r="K10" i="7"/>
  <c r="K11" i="7" s="1"/>
  <c r="J10" i="7"/>
  <c r="I10" i="7"/>
  <c r="I11" i="7" s="1"/>
  <c r="G10" i="7"/>
  <c r="F10" i="7"/>
  <c r="E10" i="7"/>
  <c r="D10" i="7"/>
  <c r="C10" i="7"/>
  <c r="B8" i="7"/>
  <c r="K47" i="7" l="1"/>
  <c r="N46" i="7"/>
  <c r="O46" i="7"/>
  <c r="K46" i="7"/>
  <c r="J38" i="7"/>
  <c r="K44" i="7"/>
  <c r="J44" i="7"/>
  <c r="J47" i="7"/>
  <c r="L44" i="7"/>
  <c r="R32" i="7"/>
  <c r="K45" i="7"/>
  <c r="J46" i="7"/>
  <c r="J11" i="7"/>
  <c r="J12" i="7" s="1"/>
  <c r="J13" i="7" s="1"/>
  <c r="K39" i="7"/>
  <c r="K12" i="7"/>
  <c r="K40" i="7" s="1"/>
  <c r="O45" i="7"/>
  <c r="L38" i="7"/>
  <c r="N47" i="7"/>
  <c r="R8" i="7"/>
  <c r="L46" i="7"/>
  <c r="N38" i="7"/>
  <c r="L11" i="7"/>
  <c r="L12" i="7" s="1"/>
  <c r="L13" i="7" s="1"/>
  <c r="L41" i="7" s="1"/>
  <c r="O44" i="7"/>
  <c r="O47" i="7"/>
  <c r="O38" i="7"/>
  <c r="R33" i="7"/>
  <c r="N11" i="7"/>
  <c r="N12" i="7" s="1"/>
  <c r="N13" i="7" s="1"/>
  <c r="N41" i="7" s="1"/>
  <c r="E11" i="7"/>
  <c r="F11" i="7"/>
  <c r="R22" i="7"/>
  <c r="R17" i="7"/>
  <c r="K38" i="7"/>
  <c r="R36" i="7" s="1"/>
  <c r="G11" i="7"/>
  <c r="N44" i="7"/>
  <c r="L47" i="7"/>
  <c r="L45" i="7"/>
  <c r="N45" i="7"/>
  <c r="J25" i="7"/>
  <c r="J26" i="7" s="1"/>
  <c r="J27" i="7" s="1"/>
  <c r="R30" i="7"/>
  <c r="O11" i="7"/>
  <c r="C11" i="7"/>
  <c r="D11" i="7"/>
  <c r="I12" i="7"/>
  <c r="J31" i="7" l="1"/>
  <c r="J45" i="7" s="1"/>
  <c r="E12" i="7"/>
  <c r="R9" i="7"/>
  <c r="N40" i="7"/>
  <c r="N39" i="7"/>
  <c r="K13" i="7"/>
  <c r="K41" i="7" s="1"/>
  <c r="L39" i="7"/>
  <c r="F12" i="7"/>
  <c r="F13" i="7" s="1"/>
  <c r="L40" i="7"/>
  <c r="R29" i="7"/>
  <c r="G12" i="7"/>
  <c r="G13" i="7" s="1"/>
  <c r="D12" i="7"/>
  <c r="O12" i="7"/>
  <c r="O39" i="7"/>
  <c r="J39" i="7"/>
  <c r="J41" i="7"/>
  <c r="C12" i="7"/>
  <c r="J40" i="7"/>
  <c r="I13" i="7"/>
  <c r="E13" i="7" l="1"/>
  <c r="R11" i="7"/>
  <c r="R10" i="7"/>
  <c r="O40" i="7"/>
  <c r="O13" i="7"/>
  <c r="O41" i="7" s="1"/>
  <c r="R12" i="7"/>
  <c r="C13" i="7"/>
  <c r="D13" i="7"/>
  <c r="R13" i="7" l="1"/>
  <c r="B2" i="5" l="1"/>
  <c r="V14" i="7"/>
  <c r="Y14" i="7"/>
  <c r="V15" i="7" l="1"/>
  <c r="V43" i="7" s="1"/>
  <c r="V42" i="7"/>
  <c r="Y15" i="7"/>
  <c r="Y43" i="7" s="1"/>
  <c r="Y42" i="7"/>
  <c r="V31" i="7"/>
  <c r="V45" i="7" l="1"/>
  <c r="F24" i="7"/>
  <c r="C24" i="7"/>
  <c r="I24" i="7"/>
  <c r="I37" i="7"/>
  <c r="G37" i="7"/>
  <c r="G24" i="7"/>
  <c r="D24" i="7"/>
  <c r="D37" i="7"/>
  <c r="E24" i="7"/>
  <c r="E37" i="7"/>
  <c r="F42" i="7"/>
  <c r="F15" i="7"/>
  <c r="F18" i="7"/>
  <c r="F46" i="7" s="1"/>
  <c r="I18" i="7"/>
  <c r="I46" i="7" s="1"/>
  <c r="I42" i="7"/>
  <c r="C15" i="7"/>
  <c r="C42" i="7"/>
  <c r="C18" i="7"/>
  <c r="R14" i="7"/>
  <c r="G42" i="7"/>
  <c r="G18" i="7"/>
  <c r="G46" i="7" s="1"/>
  <c r="D42" i="7"/>
  <c r="D18" i="7"/>
  <c r="D46" i="7" s="1"/>
  <c r="D15" i="7"/>
  <c r="E18" i="7"/>
  <c r="E46" i="7" s="1"/>
  <c r="E15" i="7"/>
  <c r="E42" i="7"/>
  <c r="V18" i="7"/>
  <c r="W31" i="7" l="1"/>
  <c r="V19" i="7"/>
  <c r="V46" i="7"/>
  <c r="R23" i="7"/>
  <c r="R37" i="7" s="1"/>
  <c r="F37" i="7"/>
  <c r="E25" i="7"/>
  <c r="E38" i="7"/>
  <c r="C25" i="7"/>
  <c r="C38" i="7"/>
  <c r="R24" i="7"/>
  <c r="D25" i="7"/>
  <c r="D38" i="7"/>
  <c r="G25" i="7"/>
  <c r="G38" i="7"/>
  <c r="I25" i="7"/>
  <c r="I38" i="7"/>
  <c r="F25" i="7"/>
  <c r="F38" i="7"/>
  <c r="R42" i="7"/>
  <c r="D16" i="7"/>
  <c r="D44" i="7" s="1"/>
  <c r="D43" i="7"/>
  <c r="D19" i="7"/>
  <c r="D47" i="7" s="1"/>
  <c r="I19" i="7"/>
  <c r="I47" i="7" s="1"/>
  <c r="I16" i="7"/>
  <c r="I44" i="7" s="1"/>
  <c r="I43" i="7"/>
  <c r="C46" i="7"/>
  <c r="R18" i="7"/>
  <c r="C43" i="7"/>
  <c r="C19" i="7"/>
  <c r="C16" i="7"/>
  <c r="F16" i="7"/>
  <c r="F44" i="7" s="1"/>
  <c r="F19" i="7"/>
  <c r="F47" i="7" s="1"/>
  <c r="F43" i="7"/>
  <c r="R15" i="7"/>
  <c r="G43" i="7"/>
  <c r="G16" i="7"/>
  <c r="G44" i="7" s="1"/>
  <c r="G19" i="7"/>
  <c r="G47" i="7" s="1"/>
  <c r="E19" i="7"/>
  <c r="E47" i="7" s="1"/>
  <c r="E16" i="7"/>
  <c r="E44" i="7" s="1"/>
  <c r="E43" i="7"/>
  <c r="W18" i="7"/>
  <c r="W45" i="7" l="1"/>
  <c r="X31" i="7"/>
  <c r="X45" i="7" s="1"/>
  <c r="W19" i="7"/>
  <c r="W47" i="7" s="1"/>
  <c r="W46" i="7"/>
  <c r="V47" i="7"/>
  <c r="X18" i="7"/>
  <c r="X46" i="7" s="1"/>
  <c r="Q8" i="7"/>
  <c r="P8" i="7" s="1"/>
  <c r="Q11" i="7"/>
  <c r="P11" i="7" s="1"/>
  <c r="Q15" i="7"/>
  <c r="P15" i="7" s="1"/>
  <c r="Q9" i="7"/>
  <c r="P9" i="7" s="1"/>
  <c r="Q17" i="7"/>
  <c r="P17" i="7" s="1"/>
  <c r="I26" i="7"/>
  <c r="I39" i="7"/>
  <c r="G26" i="7"/>
  <c r="G39" i="7"/>
  <c r="D26" i="7"/>
  <c r="D39" i="7"/>
  <c r="R38" i="7"/>
  <c r="C26" i="7"/>
  <c r="R25" i="7"/>
  <c r="R39" i="7" s="1"/>
  <c r="C39" i="7"/>
  <c r="F26" i="7"/>
  <c r="F39" i="7"/>
  <c r="E26" i="7"/>
  <c r="E39" i="7"/>
  <c r="C44" i="7"/>
  <c r="R16" i="7"/>
  <c r="Q16" i="7"/>
  <c r="Q14" i="7"/>
  <c r="Q12" i="7"/>
  <c r="C47" i="7"/>
  <c r="R19" i="7"/>
  <c r="Q19" i="7"/>
  <c r="Q10" i="7"/>
  <c r="Q18" i="7"/>
  <c r="R46" i="7"/>
  <c r="Q13" i="7"/>
  <c r="R43" i="7"/>
  <c r="X19" i="7" l="1"/>
  <c r="X47" i="7" s="1"/>
  <c r="E27" i="7"/>
  <c r="E40" i="7"/>
  <c r="C27" i="7"/>
  <c r="R26" i="7"/>
  <c r="R40" i="7" s="1"/>
  <c r="C40" i="7"/>
  <c r="F27" i="7"/>
  <c r="F40" i="7"/>
  <c r="D27" i="7"/>
  <c r="D40" i="7"/>
  <c r="G27" i="7"/>
  <c r="G40" i="7"/>
  <c r="I27" i="7"/>
  <c r="I40" i="7"/>
  <c r="X15" i="7"/>
  <c r="R47" i="7"/>
  <c r="P19" i="7"/>
  <c r="P13" i="7"/>
  <c r="P12" i="7"/>
  <c r="P14" i="7"/>
  <c r="R44" i="7"/>
  <c r="P16" i="7"/>
  <c r="P18" i="7"/>
  <c r="P10" i="7"/>
  <c r="T7" i="7" l="1"/>
  <c r="G31" i="7"/>
  <c r="G45" i="7" s="1"/>
  <c r="G41" i="7"/>
  <c r="F31" i="7"/>
  <c r="F45" i="7" s="1"/>
  <c r="F41" i="7"/>
  <c r="D31" i="7"/>
  <c r="D45" i="7" s="1"/>
  <c r="D41" i="7"/>
  <c r="C31" i="7"/>
  <c r="R27" i="7"/>
  <c r="R41" i="7" s="1"/>
  <c r="C41" i="7"/>
  <c r="I31" i="7"/>
  <c r="I41" i="7"/>
  <c r="E31" i="7"/>
  <c r="E45" i="7" s="1"/>
  <c r="E41" i="7"/>
  <c r="X14" i="7"/>
  <c r="I45" i="7" l="1"/>
  <c r="Q24" i="7"/>
  <c r="Q22" i="7"/>
  <c r="P22" i="7" s="1"/>
  <c r="Q30" i="7"/>
  <c r="P30" i="7" s="1"/>
  <c r="P44" i="7" s="1"/>
  <c r="Q32" i="7"/>
  <c r="P32" i="7" s="1"/>
  <c r="P46" i="7" s="1"/>
  <c r="C45" i="7"/>
  <c r="Q36" i="7" s="1"/>
  <c r="P36" i="7" s="1"/>
  <c r="R31" i="7"/>
  <c r="Q31" i="7"/>
  <c r="Q45" i="7" s="1"/>
  <c r="Q26" i="7"/>
  <c r="Q29" i="7"/>
  <c r="Q25" i="7"/>
  <c r="Q23" i="7"/>
  <c r="Q33" i="7"/>
  <c r="Q28" i="7"/>
  <c r="Q27" i="7"/>
  <c r="Q46" i="7" l="1"/>
  <c r="Q44" i="7"/>
  <c r="P25" i="7"/>
  <c r="P39" i="7" s="1"/>
  <c r="Q39" i="7"/>
  <c r="P26" i="7"/>
  <c r="P40" i="7" s="1"/>
  <c r="Q40" i="7"/>
  <c r="P24" i="7"/>
  <c r="P38" i="7" s="1"/>
  <c r="Q38" i="7"/>
  <c r="P27" i="7"/>
  <c r="Q41" i="7"/>
  <c r="P31" i="7"/>
  <c r="P45" i="7" s="1"/>
  <c r="T21" i="7"/>
  <c r="R45" i="7"/>
  <c r="T35" i="7" s="1"/>
  <c r="P29" i="7"/>
  <c r="Q43" i="7"/>
  <c r="P28" i="7"/>
  <c r="Q42" i="7"/>
  <c r="P23" i="7"/>
  <c r="P37" i="7" s="1"/>
  <c r="Q37" i="7"/>
  <c r="P33" i="7"/>
  <c r="P47" i="7" s="1"/>
  <c r="Q47" i="7"/>
  <c r="X43" i="7" l="1"/>
  <c r="P43" i="7"/>
  <c r="X42" i="7"/>
  <c r="P42" i="7"/>
  <c r="X27" i="7"/>
  <c r="X41" i="7" s="1"/>
  <c r="P41" i="7"/>
</calcChain>
</file>

<file path=xl/sharedStrings.xml><?xml version="1.0" encoding="utf-8"?>
<sst xmlns="http://schemas.openxmlformats.org/spreadsheetml/2006/main" count="597" uniqueCount="154">
  <si>
    <t>VOC</t>
  </si>
  <si>
    <t>Atlantis Station</t>
  </si>
  <si>
    <t>Enon</t>
  </si>
  <si>
    <t>Sampson</t>
  </si>
  <si>
    <t>Wesfleur Hospital</t>
  </si>
  <si>
    <t>TBRT</t>
  </si>
  <si>
    <t>9m</t>
  </si>
  <si>
    <t>Bus Type</t>
  </si>
  <si>
    <t>Frans</t>
  </si>
  <si>
    <t>Denne East</t>
  </si>
  <si>
    <t>Denne West</t>
  </si>
  <si>
    <t>Lord Caledon</t>
  </si>
  <si>
    <t>Johannes</t>
  </si>
  <si>
    <t>Atlantis Cemetery</t>
  </si>
  <si>
    <t>Tsitsikamma</t>
  </si>
  <si>
    <t>Deerlodge</t>
  </si>
  <si>
    <t>Malvern</t>
  </si>
  <si>
    <t>Castlehill</t>
  </si>
  <si>
    <t>Montreal South</t>
  </si>
  <si>
    <t>Klipheuwel</t>
  </si>
  <si>
    <t>Carmel</t>
  </si>
  <si>
    <t>12m</t>
  </si>
  <si>
    <t xml:space="preserve">Capitoline </t>
  </si>
  <si>
    <t>Caelian</t>
  </si>
  <si>
    <t>Brecon</t>
  </si>
  <si>
    <t>Meermin</t>
  </si>
  <si>
    <t>Route</t>
  </si>
  <si>
    <t>Route Name</t>
  </si>
  <si>
    <t>Mamre - Atlantis</t>
  </si>
  <si>
    <t>Atlantis Depot to Frans (Pos)</t>
  </si>
  <si>
    <t>Atlantis Depot to Atlantis (Pos)</t>
  </si>
  <si>
    <t>Frans to Atlantis</t>
  </si>
  <si>
    <t>Atlantis to Frans</t>
  </si>
  <si>
    <t>Atlantis to Atlantis Depot (Pos)</t>
  </si>
  <si>
    <t>Frans to Atlantis Depot (Pos)</t>
  </si>
  <si>
    <t>DAILY LIVE KMS</t>
  </si>
  <si>
    <t>DAILY POS KMS</t>
  </si>
  <si>
    <t>DAILY TOTAL</t>
  </si>
  <si>
    <t>Mon</t>
  </si>
  <si>
    <t>Tue</t>
  </si>
  <si>
    <t>Wed</t>
  </si>
  <si>
    <t>Thu</t>
  </si>
  <si>
    <t>Fri</t>
  </si>
  <si>
    <t>WKDAY</t>
  </si>
  <si>
    <t>Sat</t>
  </si>
  <si>
    <t>SAT</t>
  </si>
  <si>
    <t>Sun</t>
  </si>
  <si>
    <t>SUN &amp; P/H</t>
  </si>
  <si>
    <t>P/H</t>
  </si>
  <si>
    <t>246_12m</t>
  </si>
  <si>
    <t>12m Other</t>
  </si>
  <si>
    <t>DAILY LIVE TRIPS</t>
  </si>
  <si>
    <t xml:space="preserve">Denne Central </t>
  </si>
  <si>
    <t xml:space="preserve"> 05:38</t>
  </si>
  <si>
    <t xml:space="preserve"> 16:56</t>
  </si>
  <si>
    <t xml:space="preserve"> 17:13</t>
  </si>
  <si>
    <t xml:space="preserve"> 17:41</t>
  </si>
  <si>
    <t xml:space="preserve"> 17:58</t>
  </si>
  <si>
    <t xml:space="preserve"> 18:52</t>
  </si>
  <si>
    <t xml:space="preserve"> 19:06</t>
  </si>
  <si>
    <t xml:space="preserve"> 16:57</t>
  </si>
  <si>
    <t xml:space="preserve"> 17:14</t>
  </si>
  <si>
    <t xml:space="preserve"> 17:42</t>
  </si>
  <si>
    <t xml:space="preserve"> 17:59</t>
  </si>
  <si>
    <t xml:space="preserve"> 18:22</t>
  </si>
  <si>
    <t xml:space="preserve"> 18:53</t>
  </si>
  <si>
    <t xml:space="preserve"> 19:07</t>
  </si>
  <si>
    <t xml:space="preserve"> 16:58</t>
  </si>
  <si>
    <t xml:space="preserve"> 17:15</t>
  </si>
  <si>
    <t xml:space="preserve"> 17:43</t>
  </si>
  <si>
    <t xml:space="preserve"> 18:00</t>
  </si>
  <si>
    <t xml:space="preserve"> 18:54</t>
  </si>
  <si>
    <t xml:space="preserve"> 19:08</t>
  </si>
  <si>
    <t xml:space="preserve"> 16:59</t>
  </si>
  <si>
    <t xml:space="preserve"> 17:16</t>
  </si>
  <si>
    <t xml:space="preserve"> 17:44</t>
  </si>
  <si>
    <t xml:space="preserve"> 18:01</t>
  </si>
  <si>
    <t xml:space="preserve"> 18:55</t>
  </si>
  <si>
    <t xml:space="preserve"> 19:09</t>
  </si>
  <si>
    <t xml:space="preserve"> 17:00</t>
  </si>
  <si>
    <t xml:space="preserve"> 17:17</t>
  </si>
  <si>
    <t xml:space="preserve"> 17:45</t>
  </si>
  <si>
    <t xml:space="preserve"> 18:02</t>
  </si>
  <si>
    <t xml:space="preserve"> 18:56</t>
  </si>
  <si>
    <t xml:space="preserve"> 19:10</t>
  </si>
  <si>
    <t xml:space="preserve"> 17:01</t>
  </si>
  <si>
    <t xml:space="preserve"> 17:18</t>
  </si>
  <si>
    <t xml:space="preserve"> 17:46</t>
  </si>
  <si>
    <t xml:space="preserve"> 18:03</t>
  </si>
  <si>
    <t xml:space="preserve"> 18:57</t>
  </si>
  <si>
    <t xml:space="preserve"> 19:11</t>
  </si>
  <si>
    <t xml:space="preserve"> 17:02</t>
  </si>
  <si>
    <t xml:space="preserve"> 17:19</t>
  </si>
  <si>
    <t xml:space="preserve"> 17:47</t>
  </si>
  <si>
    <t xml:space="preserve"> 18:04</t>
  </si>
  <si>
    <t xml:space="preserve"> 18:58</t>
  </si>
  <si>
    <t xml:space="preserve"> 19:12</t>
  </si>
  <si>
    <t xml:space="preserve"> 17:03</t>
  </si>
  <si>
    <t xml:space="preserve"> 17:20</t>
  </si>
  <si>
    <t xml:space="preserve"> 17:48</t>
  </si>
  <si>
    <t xml:space="preserve"> 18:05</t>
  </si>
  <si>
    <t xml:space="preserve"> 18:59</t>
  </si>
  <si>
    <t xml:space="preserve"> 19:13</t>
  </si>
  <si>
    <t xml:space="preserve"> 17:04</t>
  </si>
  <si>
    <t xml:space="preserve"> 17:21</t>
  </si>
  <si>
    <t xml:space="preserve"> 17:49</t>
  </si>
  <si>
    <t xml:space="preserve"> 18:06</t>
  </si>
  <si>
    <t xml:space="preserve"> 19:00</t>
  </si>
  <si>
    <t xml:space="preserve"> 19:14</t>
  </si>
  <si>
    <t xml:space="preserve"> 17:05</t>
  </si>
  <si>
    <t xml:space="preserve"> 17:22</t>
  </si>
  <si>
    <t xml:space="preserve"> 17:50</t>
  </si>
  <si>
    <t xml:space="preserve"> 18:07</t>
  </si>
  <si>
    <t xml:space="preserve"> 19:01</t>
  </si>
  <si>
    <t xml:space="preserve"> 19:15</t>
  </si>
  <si>
    <t xml:space="preserve"> 17:06</t>
  </si>
  <si>
    <t xml:space="preserve"> 17:23</t>
  </si>
  <si>
    <t xml:space="preserve"> 17:51</t>
  </si>
  <si>
    <t xml:space="preserve"> 18:08</t>
  </si>
  <si>
    <t xml:space="preserve"> 19:02</t>
  </si>
  <si>
    <t xml:space="preserve"> 19:16</t>
  </si>
  <si>
    <t xml:space="preserve"> 17:07</t>
  </si>
  <si>
    <t xml:space="preserve"> 17:24</t>
  </si>
  <si>
    <t xml:space="preserve"> 17:52</t>
  </si>
  <si>
    <t xml:space="preserve"> 18:09</t>
  </si>
  <si>
    <t xml:space="preserve"> 19:03</t>
  </si>
  <si>
    <t xml:space="preserve"> 19:17</t>
  </si>
  <si>
    <t xml:space="preserve"> 17:08</t>
  </si>
  <si>
    <t xml:space="preserve"> 17:25</t>
  </si>
  <si>
    <t xml:space="preserve"> 17:53</t>
  </si>
  <si>
    <t xml:space="preserve"> 18:10</t>
  </si>
  <si>
    <t xml:space="preserve"> 19:04</t>
  </si>
  <si>
    <t xml:space="preserve"> 19:18</t>
  </si>
  <si>
    <t>TOTAL</t>
  </si>
  <si>
    <t>Direction</t>
  </si>
  <si>
    <t>Peak</t>
  </si>
  <si>
    <t>BLOCK</t>
  </si>
  <si>
    <t>Depart</t>
  </si>
  <si>
    <t>F</t>
  </si>
  <si>
    <t>am</t>
  </si>
  <si>
    <t>pm</t>
  </si>
  <si>
    <t>R</t>
  </si>
  <si>
    <t>Grand Total</t>
  </si>
  <si>
    <t>Count of BLOCK</t>
  </si>
  <si>
    <t>Monday to Friday</t>
  </si>
  <si>
    <t>TT DATE</t>
  </si>
  <si>
    <t>PEAK BUS</t>
  </si>
  <si>
    <t>KILOMETERS</t>
  </si>
  <si>
    <t>LIVE</t>
  </si>
  <si>
    <t>DEPOT</t>
  </si>
  <si>
    <t xml:space="preserve">Route </t>
  </si>
  <si>
    <t>Timetable effective</t>
  </si>
  <si>
    <t>Saturday, Sunday &amp; Public Holiday</t>
  </si>
  <si>
    <t>Timetable Effective 9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</si>
</sst>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_ ;_ * \-#,##0_ ;_ * &quot;-&quot;??_ ;_ @_ "/>
    <numFmt numFmtId="167" formatCode="_(* #,##0.00_);_(* \(#,##0.00\);_(* &quot;-&quot;??_);_(@_)"/>
    <numFmt numFmtId="168" formatCode="_ * #,##0_ ;_ * \-#,##0_ ;_ * &quot;-&quot;_ ;_ @_ "/>
    <numFmt numFmtId="169" formatCode="_ * #,##0.00_ ;_ * \-#,##0.00_ ;_ * &quot;-&quot;_ ;_ @_ "/>
    <numFmt numFmtId="170" formatCode="_-* #,##0_-;\-* #,##0_-;_-* &quot;-&quot;??_-;_-@_-"/>
  </numFmts>
  <fonts count="4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Gill Sans MT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ptos"/>
      <family val="2"/>
    </font>
    <font>
      <sz val="12"/>
      <name val="Aptos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92CDDC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0" fillId="3" borderId="0" applyNumberFormat="0" applyBorder="0" applyAlignment="0" applyProtection="0"/>
    <xf numFmtId="0" fontId="14" fillId="6" borderId="4" applyNumberFormat="0" applyAlignment="0" applyProtection="0"/>
    <xf numFmtId="0" fontId="16" fillId="7" borderId="7" applyNumberFormat="0" applyAlignment="0" applyProtection="0"/>
    <xf numFmtId="0" fontId="1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2" fillId="5" borderId="4" applyNumberFormat="0" applyAlignment="0" applyProtection="0"/>
    <xf numFmtId="0" fontId="15" fillId="0" borderId="6" applyNumberFormat="0" applyFill="0" applyAlignment="0" applyProtection="0"/>
    <xf numFmtId="0" fontId="11" fillId="4" borderId="0" applyNumberFormat="0" applyBorder="0" applyAlignment="0" applyProtection="0"/>
    <xf numFmtId="0" fontId="13" fillId="6" borderId="5" applyNumberFormat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3" fillId="0" borderId="0"/>
    <xf numFmtId="0" fontId="23" fillId="0" borderId="0"/>
    <xf numFmtId="0" fontId="4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0"/>
    <xf numFmtId="0" fontId="27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4" fillId="0" borderId="0"/>
  </cellStyleXfs>
  <cellXfs count="166">
    <xf numFmtId="0" fontId="0" fillId="0" borderId="0" xfId="0"/>
    <xf numFmtId="0" fontId="4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65" fontId="21" fillId="0" borderId="10" xfId="0" applyNumberFormat="1" applyFont="1" applyBorder="1" applyAlignment="1">
      <alignment horizontal="center" vertical="center"/>
    </xf>
    <xf numFmtId="165" fontId="21" fillId="33" borderId="10" xfId="0" applyNumberFormat="1" applyFont="1" applyFill="1" applyBorder="1" applyAlignment="1">
      <alignment horizontal="center" vertical="center"/>
    </xf>
    <xf numFmtId="20" fontId="21" fillId="0" borderId="0" xfId="0" applyNumberFormat="1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20" fontId="21" fillId="34" borderId="33" xfId="0" applyNumberFormat="1" applyFont="1" applyFill="1" applyBorder="1" applyAlignment="1">
      <alignment horizontal="center" vertical="center"/>
    </xf>
    <xf numFmtId="167" fontId="21" fillId="33" borderId="10" xfId="0" applyNumberFormat="1" applyFont="1" applyFill="1" applyBorder="1" applyAlignment="1">
      <alignment horizontal="center" vertical="center"/>
    </xf>
    <xf numFmtId="0" fontId="29" fillId="0" borderId="0" xfId="100" applyFont="1" applyAlignment="1">
      <alignment vertical="center"/>
    </xf>
    <xf numFmtId="0" fontId="29" fillId="35" borderId="0" xfId="100" applyFont="1" applyFill="1" applyAlignment="1">
      <alignment horizontal="left" vertical="center"/>
    </xf>
    <xf numFmtId="0" fontId="29" fillId="35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15" fontId="29" fillId="35" borderId="0" xfId="100" applyNumberFormat="1" applyFont="1" applyFill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9" fillId="0" borderId="0" xfId="100" applyFont="1" applyAlignment="1">
      <alignment horizontal="left" vertical="center"/>
    </xf>
    <xf numFmtId="0" fontId="29" fillId="0" borderId="0" xfId="191" applyFont="1" applyAlignment="1">
      <alignment horizontal="left" vertical="center"/>
    </xf>
    <xf numFmtId="0" fontId="29" fillId="0" borderId="0" xfId="191" applyFont="1" applyAlignment="1">
      <alignment vertical="center"/>
    </xf>
    <xf numFmtId="0" fontId="29" fillId="35" borderId="0" xfId="100" applyFont="1" applyFill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0" borderId="0" xfId="100" applyFont="1" applyAlignment="1">
      <alignment vertical="center"/>
    </xf>
    <xf numFmtId="0" fontId="30" fillId="0" borderId="0" xfId="100" applyFont="1" applyAlignment="1">
      <alignment horizontal="left" vertical="center"/>
    </xf>
    <xf numFmtId="0" fontId="30" fillId="0" borderId="0" xfId="191" applyFont="1" applyAlignment="1">
      <alignment horizontal="left" vertical="center"/>
    </xf>
    <xf numFmtId="0" fontId="30" fillId="0" borderId="0" xfId="191" applyFont="1" applyAlignment="1">
      <alignment vertical="center"/>
    </xf>
    <xf numFmtId="0" fontId="29" fillId="0" borderId="10" xfId="191" applyFont="1" applyBorder="1" applyAlignment="1">
      <alignment horizontal="left" vertical="center"/>
    </xf>
    <xf numFmtId="0" fontId="29" fillId="35" borderId="11" xfId="191" applyFont="1" applyFill="1" applyBorder="1" applyAlignment="1">
      <alignment horizontal="right" vertical="center" wrapText="1"/>
    </xf>
    <xf numFmtId="0" fontId="29" fillId="35" borderId="23" xfId="191" applyFont="1" applyFill="1" applyBorder="1" applyAlignment="1">
      <alignment horizontal="right" vertical="center" wrapText="1"/>
    </xf>
    <xf numFmtId="0" fontId="29" fillId="35" borderId="23" xfId="191" applyFont="1" applyFill="1" applyBorder="1" applyAlignment="1">
      <alignment horizontal="left" vertical="center" wrapText="1"/>
    </xf>
    <xf numFmtId="0" fontId="29" fillId="0" borderId="11" xfId="191" applyFont="1" applyBorder="1" applyAlignment="1">
      <alignment horizontal="left" vertical="center" wrapText="1"/>
    </xf>
    <xf numFmtId="0" fontId="29" fillId="0" borderId="23" xfId="191" applyFont="1" applyBorder="1" applyAlignment="1">
      <alignment horizontal="center" vertical="center" wrapText="1"/>
    </xf>
    <xf numFmtId="0" fontId="29" fillId="0" borderId="15" xfId="191" applyFont="1" applyBorder="1" applyAlignment="1">
      <alignment horizontal="center" vertical="center" wrapText="1"/>
    </xf>
    <xf numFmtId="168" fontId="29" fillId="0" borderId="10" xfId="30" applyNumberFormat="1" applyFont="1" applyFill="1" applyBorder="1" applyAlignment="1">
      <alignment horizontal="center" vertical="center" wrapText="1"/>
    </xf>
    <xf numFmtId="169" fontId="29" fillId="0" borderId="10" xfId="191" applyNumberFormat="1" applyFont="1" applyBorder="1" applyAlignment="1">
      <alignment horizontal="right" vertical="center"/>
    </xf>
    <xf numFmtId="15" fontId="29" fillId="0" borderId="18" xfId="191" applyNumberFormat="1" applyFont="1" applyBorder="1" applyAlignment="1">
      <alignment horizontal="left" vertical="center"/>
    </xf>
    <xf numFmtId="15" fontId="29" fillId="0" borderId="23" xfId="191" applyNumberFormat="1" applyFont="1" applyBorder="1" applyAlignment="1">
      <alignment horizontal="left" vertical="center"/>
    </xf>
    <xf numFmtId="41" fontId="29" fillId="0" borderId="10" xfId="191" applyNumberFormat="1" applyFont="1" applyBorder="1" applyAlignment="1">
      <alignment horizontal="center" vertical="center"/>
    </xf>
    <xf numFmtId="167" fontId="30" fillId="35" borderId="11" xfId="191" applyNumberFormat="1" applyFont="1" applyFill="1" applyBorder="1" applyAlignment="1">
      <alignment horizontal="right" vertical="center"/>
    </xf>
    <xf numFmtId="167" fontId="30" fillId="35" borderId="23" xfId="191" applyNumberFormat="1" applyFont="1" applyFill="1" applyBorder="1" applyAlignment="1">
      <alignment horizontal="right" vertical="center"/>
    </xf>
    <xf numFmtId="167" fontId="30" fillId="35" borderId="23" xfId="191" applyNumberFormat="1" applyFont="1" applyFill="1" applyBorder="1" applyAlignment="1">
      <alignment horizontal="left" vertical="center"/>
    </xf>
    <xf numFmtId="167" fontId="30" fillId="0" borderId="11" xfId="191" applyNumberFormat="1" applyFont="1" applyBorder="1" applyAlignment="1">
      <alignment horizontal="left" vertical="center"/>
    </xf>
    <xf numFmtId="167" fontId="30" fillId="0" borderId="23" xfId="191" applyNumberFormat="1" applyFont="1" applyBorder="1" applyAlignment="1">
      <alignment horizontal="center" vertical="center"/>
    </xf>
    <xf numFmtId="167" fontId="30" fillId="0" borderId="15" xfId="191" applyNumberFormat="1" applyFont="1" applyBorder="1" applyAlignment="1">
      <alignment horizontal="center" vertical="center"/>
    </xf>
    <xf numFmtId="0" fontId="30" fillId="0" borderId="10" xfId="191" applyFont="1" applyBorder="1" applyAlignment="1">
      <alignment horizontal="right" vertical="center"/>
    </xf>
    <xf numFmtId="0" fontId="30" fillId="0" borderId="11" xfId="191" applyFont="1" applyBorder="1" applyAlignment="1">
      <alignment horizontal="right" vertical="center"/>
    </xf>
    <xf numFmtId="0" fontId="30" fillId="0" borderId="23" xfId="191" applyFont="1" applyBorder="1" applyAlignment="1">
      <alignment horizontal="left" vertical="center"/>
    </xf>
    <xf numFmtId="0" fontId="30" fillId="0" borderId="15" xfId="191" applyFont="1" applyBorder="1" applyAlignment="1">
      <alignment horizontal="left" vertical="center"/>
    </xf>
    <xf numFmtId="41" fontId="30" fillId="0" borderId="15" xfId="191" applyNumberFormat="1" applyFont="1" applyBorder="1" applyAlignment="1">
      <alignment horizontal="center" vertical="center"/>
    </xf>
    <xf numFmtId="0" fontId="29" fillId="0" borderId="12" xfId="82" applyFont="1" applyBorder="1" applyAlignment="1">
      <alignment horizontal="left" vertical="center"/>
    </xf>
    <xf numFmtId="168" fontId="30" fillId="35" borderId="18" xfId="191" applyNumberFormat="1" applyFont="1" applyFill="1" applyBorder="1" applyAlignment="1">
      <alignment horizontal="left" vertical="center"/>
    </xf>
    <xf numFmtId="168" fontId="30" fillId="35" borderId="17" xfId="191" applyNumberFormat="1" applyFont="1" applyFill="1" applyBorder="1" applyAlignment="1">
      <alignment horizontal="left" vertical="center"/>
    </xf>
    <xf numFmtId="168" fontId="30" fillId="0" borderId="18" xfId="191" applyNumberFormat="1" applyFont="1" applyBorder="1" applyAlignment="1">
      <alignment horizontal="left" vertical="center"/>
    </xf>
    <xf numFmtId="168" fontId="30" fillId="0" borderId="17" xfId="191" applyNumberFormat="1" applyFont="1" applyBorder="1" applyAlignment="1">
      <alignment horizontal="center" vertical="center"/>
    </xf>
    <xf numFmtId="168" fontId="30" fillId="0" borderId="19" xfId="191" applyNumberFormat="1" applyFont="1" applyBorder="1" applyAlignment="1">
      <alignment horizontal="center" vertical="center"/>
    </xf>
    <xf numFmtId="0" fontId="30" fillId="0" borderId="21" xfId="191" applyFont="1" applyBorder="1" applyAlignment="1">
      <alignment horizontal="left" vertical="center"/>
    </xf>
    <xf numFmtId="0" fontId="30" fillId="0" borderId="22" xfId="191" applyFont="1" applyBorder="1" applyAlignment="1">
      <alignment horizontal="left" vertical="center"/>
    </xf>
    <xf numFmtId="0" fontId="30" fillId="0" borderId="20" xfId="191" applyFont="1" applyBorder="1" applyAlignment="1">
      <alignment horizontal="left" vertical="center"/>
    </xf>
    <xf numFmtId="41" fontId="30" fillId="0" borderId="20" xfId="191" applyNumberFormat="1" applyFont="1" applyBorder="1" applyAlignment="1">
      <alignment horizontal="center" vertical="center"/>
    </xf>
    <xf numFmtId="0" fontId="29" fillId="0" borderId="21" xfId="82" applyFont="1" applyBorder="1" applyAlignment="1">
      <alignment horizontal="left" vertical="center"/>
    </xf>
    <xf numFmtId="168" fontId="30" fillId="0" borderId="22" xfId="191" applyNumberFormat="1" applyFont="1" applyBorder="1" applyAlignment="1">
      <alignment horizontal="left" vertical="center"/>
    </xf>
    <xf numFmtId="168" fontId="30" fillId="0" borderId="0" xfId="191" applyNumberFormat="1" applyFont="1" applyAlignment="1">
      <alignment horizontal="left" vertical="center"/>
    </xf>
    <xf numFmtId="168" fontId="30" fillId="0" borderId="0" xfId="191" applyNumberFormat="1" applyFont="1" applyAlignment="1">
      <alignment horizontal="center" vertical="center"/>
    </xf>
    <xf numFmtId="168" fontId="30" fillId="0" borderId="20" xfId="191" applyNumberFormat="1" applyFont="1" applyBorder="1" applyAlignment="1">
      <alignment horizontal="center" vertical="center"/>
    </xf>
    <xf numFmtId="0" fontId="34" fillId="0" borderId="22" xfId="191" applyFont="1" applyBorder="1" applyAlignment="1">
      <alignment vertical="center"/>
    </xf>
    <xf numFmtId="0" fontId="34" fillId="0" borderId="0" xfId="82" applyFont="1" applyAlignment="1">
      <alignment horizontal="center" vertical="center"/>
    </xf>
    <xf numFmtId="0" fontId="35" fillId="0" borderId="0" xfId="191" applyFont="1" applyAlignment="1">
      <alignment horizontal="left" vertical="center"/>
    </xf>
    <xf numFmtId="41" fontId="35" fillId="0" borderId="21" xfId="191" applyNumberFormat="1" applyFont="1" applyBorder="1" applyAlignment="1">
      <alignment horizontal="center" vertical="center"/>
    </xf>
    <xf numFmtId="0" fontId="29" fillId="0" borderId="22" xfId="82" applyFont="1" applyBorder="1" applyAlignment="1">
      <alignment horizontal="left" vertical="center"/>
    </xf>
    <xf numFmtId="170" fontId="30" fillId="35" borderId="0" xfId="191" applyNumberFormat="1" applyFont="1" applyFill="1" applyAlignment="1">
      <alignment horizontal="center" vertical="center"/>
    </xf>
    <xf numFmtId="170" fontId="30" fillId="0" borderId="0" xfId="191" applyNumberFormat="1" applyFont="1" applyAlignment="1">
      <alignment horizontal="left" vertical="center"/>
    </xf>
    <xf numFmtId="170" fontId="30" fillId="0" borderId="20" xfId="191" applyNumberFormat="1" applyFont="1" applyBorder="1" applyAlignment="1">
      <alignment horizontal="left" vertical="center"/>
    </xf>
    <xf numFmtId="170" fontId="30" fillId="35" borderId="20" xfId="191" applyNumberFormat="1" applyFont="1" applyFill="1" applyBorder="1" applyAlignment="1">
      <alignment horizontal="center" vertical="center"/>
    </xf>
    <xf numFmtId="168" fontId="30" fillId="35" borderId="22" xfId="191" applyNumberFormat="1" applyFont="1" applyFill="1" applyBorder="1" applyAlignment="1">
      <alignment horizontal="left" vertical="center"/>
    </xf>
    <xf numFmtId="168" fontId="30" fillId="35" borderId="0" xfId="191" applyNumberFormat="1" applyFont="1" applyFill="1" applyAlignment="1">
      <alignment horizontal="left" vertical="center"/>
    </xf>
    <xf numFmtId="0" fontId="29" fillId="0" borderId="32" xfId="82" applyFont="1" applyBorder="1" applyAlignment="1">
      <alignment horizontal="left" vertical="center"/>
    </xf>
    <xf numFmtId="168" fontId="30" fillId="0" borderId="13" xfId="191" applyNumberFormat="1" applyFont="1" applyBorder="1" applyAlignment="1">
      <alignment horizontal="left" vertical="center"/>
    </xf>
    <xf numFmtId="168" fontId="30" fillId="0" borderId="16" xfId="191" applyNumberFormat="1" applyFont="1" applyBorder="1" applyAlignment="1">
      <alignment horizontal="left" vertical="center"/>
    </xf>
    <xf numFmtId="168" fontId="30" fillId="0" borderId="16" xfId="191" applyNumberFormat="1" applyFont="1" applyBorder="1" applyAlignment="1">
      <alignment horizontal="center" vertical="center"/>
    </xf>
    <xf numFmtId="168" fontId="30" fillId="0" borderId="14" xfId="191" applyNumberFormat="1" applyFont="1" applyBorder="1" applyAlignment="1">
      <alignment horizontal="center" vertical="center"/>
    </xf>
    <xf numFmtId="0" fontId="34" fillId="0" borderId="13" xfId="82" applyFont="1" applyBorder="1" applyAlignment="1">
      <alignment horizontal="left" vertical="center"/>
    </xf>
    <xf numFmtId="170" fontId="35" fillId="0" borderId="16" xfId="191" applyNumberFormat="1" applyFont="1" applyBorder="1" applyAlignment="1">
      <alignment horizontal="center" vertical="center"/>
    </xf>
    <xf numFmtId="170" fontId="35" fillId="0" borderId="14" xfId="191" applyNumberFormat="1" applyFont="1" applyBorder="1" applyAlignment="1">
      <alignment horizontal="center" vertical="center"/>
    </xf>
    <xf numFmtId="170" fontId="30" fillId="0" borderId="20" xfId="191" applyNumberFormat="1" applyFont="1" applyBorder="1" applyAlignment="1">
      <alignment horizontal="center" vertical="center"/>
    </xf>
    <xf numFmtId="0" fontId="29" fillId="0" borderId="21" xfId="98" applyFont="1" applyBorder="1" applyAlignment="1">
      <alignment horizontal="left" vertical="center"/>
    </xf>
    <xf numFmtId="169" fontId="29" fillId="0" borderId="0" xfId="98" applyNumberFormat="1" applyFont="1" applyAlignment="1">
      <alignment horizontal="left" vertical="center"/>
    </xf>
    <xf numFmtId="169" fontId="29" fillId="0" borderId="22" xfId="98" applyNumberFormat="1" applyFont="1" applyBorder="1" applyAlignment="1">
      <alignment horizontal="left" vertical="center"/>
    </xf>
    <xf numFmtId="169" fontId="29" fillId="0" borderId="0" xfId="98" applyNumberFormat="1" applyFont="1" applyAlignment="1">
      <alignment horizontal="center" vertical="center"/>
    </xf>
    <xf numFmtId="169" fontId="29" fillId="0" borderId="20" xfId="98" applyNumberFormat="1" applyFont="1" applyBorder="1" applyAlignment="1">
      <alignment horizontal="center" vertical="center"/>
    </xf>
    <xf numFmtId="0" fontId="29" fillId="0" borderId="21" xfId="191" applyFont="1" applyBorder="1" applyAlignment="1">
      <alignment horizontal="left" vertical="center"/>
    </xf>
    <xf numFmtId="43" fontId="29" fillId="35" borderId="0" xfId="82" applyNumberFormat="1" applyFont="1" applyFill="1" applyAlignment="1">
      <alignment horizontal="left" vertical="center"/>
    </xf>
    <xf numFmtId="43" fontId="29" fillId="0" borderId="20" xfId="82" applyNumberFormat="1" applyFont="1" applyBorder="1" applyAlignment="1">
      <alignment horizontal="left" vertical="center"/>
    </xf>
    <xf numFmtId="43" fontId="29" fillId="0" borderId="20" xfId="191" applyNumberFormat="1" applyFont="1" applyBorder="1" applyAlignment="1">
      <alignment horizontal="center" vertical="center"/>
    </xf>
    <xf numFmtId="43" fontId="29" fillId="0" borderId="20" xfId="82" applyNumberFormat="1" applyFont="1" applyBorder="1" applyAlignment="1">
      <alignment horizontal="center" vertical="center"/>
    </xf>
    <xf numFmtId="169" fontId="29" fillId="0" borderId="16" xfId="82" applyNumberFormat="1" applyFont="1" applyBorder="1" applyAlignment="1">
      <alignment horizontal="left" vertical="center"/>
    </xf>
    <xf numFmtId="169" fontId="30" fillId="0" borderId="13" xfId="191" applyNumberFormat="1" applyFont="1" applyBorder="1" applyAlignment="1">
      <alignment horizontal="left" vertical="center"/>
    </xf>
    <xf numFmtId="169" fontId="30" fillId="0" borderId="16" xfId="191" applyNumberFormat="1" applyFont="1" applyBorder="1" applyAlignment="1">
      <alignment horizontal="center" vertical="center"/>
    </xf>
    <xf numFmtId="169" fontId="30" fillId="0" borderId="14" xfId="191" applyNumberFormat="1" applyFont="1" applyBorder="1" applyAlignment="1">
      <alignment horizontal="center" vertical="center"/>
    </xf>
    <xf numFmtId="0" fontId="30" fillId="0" borderId="32" xfId="191" applyFont="1" applyBorder="1" applyAlignment="1">
      <alignment horizontal="left" vertical="center"/>
    </xf>
    <xf numFmtId="0" fontId="30" fillId="0" borderId="13" xfId="191" applyFont="1" applyBorder="1" applyAlignment="1">
      <alignment horizontal="left" vertical="center"/>
    </xf>
    <xf numFmtId="0" fontId="29" fillId="0" borderId="13" xfId="82" applyFont="1" applyBorder="1" applyAlignment="1">
      <alignment horizontal="left" vertical="center"/>
    </xf>
    <xf numFmtId="43" fontId="29" fillId="35" borderId="16" xfId="82" applyNumberFormat="1" applyFont="1" applyFill="1" applyBorder="1" applyAlignment="1">
      <alignment horizontal="left" vertical="center"/>
    </xf>
    <xf numFmtId="43" fontId="29" fillId="0" borderId="14" xfId="82" applyNumberFormat="1" applyFont="1" applyBorder="1" applyAlignment="1">
      <alignment horizontal="left" vertical="center"/>
    </xf>
    <xf numFmtId="43" fontId="29" fillId="0" borderId="14" xfId="82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9" fillId="0" borderId="0" xfId="191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35" borderId="10" xfId="0" applyFont="1" applyFill="1" applyBorder="1" applyAlignment="1">
      <alignment horizontal="center" vertical="center"/>
    </xf>
    <xf numFmtId="0" fontId="29" fillId="35" borderId="10" xfId="100" applyFont="1" applyFill="1" applyBorder="1" applyAlignment="1">
      <alignment horizontal="center" vertical="center"/>
    </xf>
    <xf numFmtId="15" fontId="29" fillId="0" borderId="10" xfId="100" applyNumberFormat="1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5" fontId="30" fillId="0" borderId="0" xfId="0" applyNumberFormat="1" applyFont="1" applyAlignment="1">
      <alignment horizontal="left" vertical="center"/>
    </xf>
    <xf numFmtId="0" fontId="0" fillId="0" borderId="0" xfId="0" pivotButton="1" applyFont="1" applyAlignment="1">
      <alignment horizontal="left"/>
    </xf>
    <xf numFmtId="0" fontId="0" fillId="0" borderId="0" xfId="0" applyFont="1" applyAlignment="1">
      <alignment horizontal="left"/>
    </xf>
    <xf numFmtId="15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8" fillId="0" borderId="0" xfId="0" applyFont="1" applyAlignment="1">
      <alignment horizontal="left" vertical="center"/>
    </xf>
    <xf numFmtId="0" fontId="38" fillId="0" borderId="0" xfId="0" applyFont="1"/>
    <xf numFmtId="0" fontId="39" fillId="0" borderId="0" xfId="0" applyFont="1" applyAlignment="1">
      <alignment horizontal="left" vertical="center"/>
    </xf>
    <xf numFmtId="0" fontId="39" fillId="0" borderId="0" xfId="0" applyFont="1"/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" fontId="36" fillId="0" borderId="0" xfId="0" applyNumberFormat="1" applyFont="1" applyAlignment="1">
      <alignment horizontal="center" vertical="center"/>
    </xf>
    <xf numFmtId="0" fontId="36" fillId="0" borderId="10" xfId="0" applyFont="1" applyBorder="1" applyAlignment="1">
      <alignment vertical="center"/>
    </xf>
    <xf numFmtId="20" fontId="36" fillId="0" borderId="10" xfId="0" applyNumberFormat="1" applyFont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20" fontId="36" fillId="0" borderId="10" xfId="7" applyNumberFormat="1" applyFont="1" applyFill="1" applyBorder="1" applyAlignment="1">
      <alignment horizontal="center" vertical="center"/>
    </xf>
    <xf numFmtId="0" fontId="36" fillId="0" borderId="0" xfId="81" applyNumberFormat="1" applyFont="1" applyBorder="1" applyAlignment="1">
      <alignment horizontal="center" vertical="center"/>
    </xf>
    <xf numFmtId="1" fontId="36" fillId="0" borderId="0" xfId="81" applyNumberFormat="1" applyFont="1" applyBorder="1" applyAlignment="1">
      <alignment horizontal="center" vertical="center"/>
    </xf>
    <xf numFmtId="0" fontId="36" fillId="0" borderId="0" xfId="81" applyNumberFormat="1" applyFont="1" applyFill="1" applyBorder="1" applyAlignment="1">
      <alignment horizontal="center" vertical="center"/>
    </xf>
    <xf numFmtId="166" fontId="36" fillId="0" borderId="0" xfId="81" applyNumberFormat="1" applyFont="1" applyFill="1" applyBorder="1" applyAlignment="1">
      <alignment horizontal="center" vertical="center"/>
    </xf>
    <xf numFmtId="165" fontId="36" fillId="0" borderId="0" xfId="0" applyNumberFormat="1" applyFont="1" applyAlignment="1">
      <alignment vertical="center"/>
    </xf>
    <xf numFmtId="0" fontId="37" fillId="0" borderId="0" xfId="0" applyFont="1"/>
    <xf numFmtId="0" fontId="39" fillId="36" borderId="24" xfId="0" applyFont="1" applyFill="1" applyBorder="1" applyAlignment="1">
      <alignment vertical="center"/>
    </xf>
    <xf numFmtId="0" fontId="39" fillId="37" borderId="25" xfId="0" applyFont="1" applyFill="1" applyBorder="1" applyAlignment="1">
      <alignment horizontal="left" vertical="center"/>
    </xf>
    <xf numFmtId="0" fontId="38" fillId="36" borderId="25" xfId="0" applyFont="1" applyFill="1" applyBorder="1" applyAlignment="1">
      <alignment vertical="center"/>
    </xf>
    <xf numFmtId="0" fontId="38" fillId="37" borderId="25" xfId="0" applyFont="1" applyFill="1" applyBorder="1" applyAlignment="1">
      <alignment horizontal="left" vertical="center"/>
    </xf>
    <xf numFmtId="0" fontId="38" fillId="37" borderId="26" xfId="0" applyFont="1" applyFill="1" applyBorder="1" applyAlignment="1">
      <alignment horizontal="left" vertical="center"/>
    </xf>
    <xf numFmtId="0" fontId="39" fillId="37" borderId="27" xfId="100" applyFont="1" applyFill="1" applyBorder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8" fillId="37" borderId="0" xfId="100" applyFont="1" applyFill="1" applyAlignment="1">
      <alignment horizontal="left" vertical="center"/>
    </xf>
    <xf numFmtId="0" fontId="38" fillId="37" borderId="0" xfId="0" applyFont="1" applyFill="1" applyAlignment="1">
      <alignment horizontal="left" vertical="center"/>
    </xf>
    <xf numFmtId="0" fontId="39" fillId="37" borderId="28" xfId="0" applyFont="1" applyFill="1" applyBorder="1" applyAlignment="1">
      <alignment horizontal="left" vertical="center"/>
    </xf>
    <xf numFmtId="0" fontId="39" fillId="37" borderId="29" xfId="0" applyFont="1" applyFill="1" applyBorder="1" applyAlignment="1">
      <alignment vertical="center"/>
    </xf>
    <xf numFmtId="0" fontId="39" fillId="37" borderId="30" xfId="0" applyFont="1" applyFill="1" applyBorder="1" applyAlignment="1">
      <alignment horizontal="left" vertical="center"/>
    </xf>
    <xf numFmtId="0" fontId="38" fillId="37" borderId="30" xfId="0" applyFont="1" applyFill="1" applyBorder="1" applyAlignment="1">
      <alignment vertical="center"/>
    </xf>
    <xf numFmtId="0" fontId="38" fillId="37" borderId="30" xfId="0" applyFont="1" applyFill="1" applyBorder="1" applyAlignment="1">
      <alignment horizontal="left" vertical="center"/>
    </xf>
    <xf numFmtId="0" fontId="38" fillId="37" borderId="31" xfId="0" applyFont="1" applyFill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20" fontId="36" fillId="0" borderId="0" xfId="0" applyNumberFormat="1" applyFont="1" applyBorder="1" applyAlignment="1">
      <alignment horizontal="center" vertical="center"/>
    </xf>
    <xf numFmtId="0" fontId="38" fillId="36" borderId="26" xfId="0" applyFont="1" applyFill="1" applyBorder="1" applyAlignment="1">
      <alignment vertical="center"/>
    </xf>
    <xf numFmtId="0" fontId="38" fillId="37" borderId="28" xfId="100" applyFont="1" applyFill="1" applyBorder="1" applyAlignment="1">
      <alignment horizontal="left" vertical="center"/>
    </xf>
    <xf numFmtId="0" fontId="38" fillId="37" borderId="31" xfId="0" applyFont="1" applyFill="1" applyBorder="1" applyAlignment="1">
      <alignment vertical="center"/>
    </xf>
    <xf numFmtId="20" fontId="36" fillId="0" borderId="0" xfId="7" applyNumberFormat="1" applyFont="1" applyFill="1" applyBorder="1" applyAlignment="1">
      <alignment horizontal="center" vertical="center"/>
    </xf>
  </cellXfs>
  <cellStyles count="192">
    <cellStyle name="20% - Accent1" xfId="19" builtinId="30" customBuiltin="1"/>
    <cellStyle name="20% - Accent1 2" xfId="42"/>
    <cellStyle name="20% - Accent2" xfId="23" builtinId="34" customBuiltin="1"/>
    <cellStyle name="20% - Accent2 2" xfId="43"/>
    <cellStyle name="20% - Accent3" xfId="27" builtinId="38" customBuiltin="1"/>
    <cellStyle name="20% - Accent3 2" xfId="44"/>
    <cellStyle name="20% - Accent4" xfId="31" builtinId="42" customBuiltin="1"/>
    <cellStyle name="20% - Accent4 2" xfId="45"/>
    <cellStyle name="20% - Accent5" xfId="35" builtinId="46" customBuiltin="1"/>
    <cellStyle name="20% - Accent5 2" xfId="46"/>
    <cellStyle name="20% - Accent6" xfId="39" builtinId="50" customBuiltin="1"/>
    <cellStyle name="20% - Accent6 2" xfId="47"/>
    <cellStyle name="40% - Accent1" xfId="20" builtinId="31" customBuiltin="1"/>
    <cellStyle name="40% - Accent1 2" xfId="48"/>
    <cellStyle name="40% - Accent2" xfId="24" builtinId="35" customBuiltin="1"/>
    <cellStyle name="40% - Accent2 2" xfId="49"/>
    <cellStyle name="40% - Accent3" xfId="28" builtinId="39" customBuiltin="1"/>
    <cellStyle name="40% - Accent3 2" xfId="50"/>
    <cellStyle name="40% - Accent4" xfId="32" builtinId="43" customBuiltin="1"/>
    <cellStyle name="40% - Accent4 2" xfId="51"/>
    <cellStyle name="40% - Accent5" xfId="36" builtinId="47" customBuiltin="1"/>
    <cellStyle name="40% - Accent5 2" xfId="52"/>
    <cellStyle name="40% - Accent6" xfId="40" builtinId="51" customBuiltin="1"/>
    <cellStyle name="40% - Accent6 2" xfId="53"/>
    <cellStyle name="60% - Accent1" xfId="21" builtinId="32" customBuiltin="1"/>
    <cellStyle name="60% - Accent1 2" xfId="54"/>
    <cellStyle name="60% - Accent2" xfId="25" builtinId="36" customBuiltin="1"/>
    <cellStyle name="60% - Accent2 2" xfId="55"/>
    <cellStyle name="60% - Accent3" xfId="29" builtinId="40" customBuiltin="1"/>
    <cellStyle name="60% - Accent3 2" xfId="56"/>
    <cellStyle name="60% - Accent4" xfId="33" builtinId="44" customBuiltin="1"/>
    <cellStyle name="60% - Accent4 2" xfId="57"/>
    <cellStyle name="60% - Accent5" xfId="37" builtinId="48" customBuiltin="1"/>
    <cellStyle name="60% - Accent5 2" xfId="58"/>
    <cellStyle name="60% - Accent6" xfId="41" builtinId="52" customBuiltin="1"/>
    <cellStyle name="60% - Accent6 2" xfId="59"/>
    <cellStyle name="Accent1" xfId="18" builtinId="29" customBuiltin="1"/>
    <cellStyle name="Accent1 2" xfId="60"/>
    <cellStyle name="Accent2" xfId="22" builtinId="33" customBuiltin="1"/>
    <cellStyle name="Accent2 2" xfId="61"/>
    <cellStyle name="Accent3" xfId="26" builtinId="37" customBuiltin="1"/>
    <cellStyle name="Accent3 2" xfId="62"/>
    <cellStyle name="Accent4" xfId="30" builtinId="41" customBuiltin="1"/>
    <cellStyle name="Accent4 2" xfId="63"/>
    <cellStyle name="Accent5" xfId="34" builtinId="45" customBuiltin="1"/>
    <cellStyle name="Accent5 2" xfId="64"/>
    <cellStyle name="Accent6" xfId="38" builtinId="49" customBuiltin="1"/>
    <cellStyle name="Accent6 2" xfId="65"/>
    <cellStyle name="Bad" xfId="7" builtinId="27" customBuiltin="1"/>
    <cellStyle name="Bad 2" xfId="66"/>
    <cellStyle name="Calculation" xfId="11" builtinId="22" customBuiltin="1"/>
    <cellStyle name="Calculation 2" xfId="67"/>
    <cellStyle name="Check Cell" xfId="13" builtinId="23" customBuiltin="1"/>
    <cellStyle name="Check Cell 2" xfId="68"/>
    <cellStyle name="Comma" xfId="81" builtinId="3"/>
    <cellStyle name="Comma 2" xfId="85"/>
    <cellStyle name="Comma 3" xfId="86"/>
    <cellStyle name="Comma 4" xfId="124"/>
    <cellStyle name="Comma 5" xfId="123"/>
    <cellStyle name="Comma 6" xfId="126"/>
    <cellStyle name="Currency 2" xfId="87"/>
    <cellStyle name="Currency 3" xfId="88"/>
    <cellStyle name="Currency 4" xfId="89"/>
    <cellStyle name="Explanatory Text" xfId="16" builtinId="53" customBuiltin="1"/>
    <cellStyle name="Explanatory Text 2" xfId="69"/>
    <cellStyle name="Good" xfId="6" builtinId="26" customBuiltin="1"/>
    <cellStyle name="Good 2" xfId="70"/>
    <cellStyle name="Heading 1" xfId="2" builtinId="16" customBuiltin="1"/>
    <cellStyle name="Heading 1 2" xfId="71"/>
    <cellStyle name="Heading 2" xfId="3" builtinId="17" customBuiltin="1"/>
    <cellStyle name="Heading 2 2" xfId="72"/>
    <cellStyle name="Heading 3" xfId="4" builtinId="18" customBuiltin="1"/>
    <cellStyle name="Heading 3 2" xfId="73"/>
    <cellStyle name="Heading 4" xfId="5" builtinId="19" customBuiltin="1"/>
    <cellStyle name="Heading 4 2" xfId="74"/>
    <cellStyle name="Input" xfId="9" builtinId="20" customBuiltin="1"/>
    <cellStyle name="Input 2" xfId="75"/>
    <cellStyle name="Linked Cell" xfId="12" builtinId="24" customBuiltin="1"/>
    <cellStyle name="Linked Cell 2" xfId="76"/>
    <cellStyle name="Neutral" xfId="8" builtinId="28" customBuiltin="1"/>
    <cellStyle name="Neutral 2" xfId="77"/>
    <cellStyle name="Normal" xfId="0" builtinId="0"/>
    <cellStyle name="Normal 10" xfId="90"/>
    <cellStyle name="Normal 10 2" xfId="91"/>
    <cellStyle name="Normal 11" xfId="92"/>
    <cellStyle name="Normal 12" xfId="93"/>
    <cellStyle name="Normal 12 2" xfId="119"/>
    <cellStyle name="Normal 12 2 2" xfId="133"/>
    <cellStyle name="Normal 12 2 2 2" xfId="186"/>
    <cellStyle name="Normal 12 2 2 3" xfId="156"/>
    <cellStyle name="Normal 12 2 3" xfId="166"/>
    <cellStyle name="Normal 12 2 4" xfId="176"/>
    <cellStyle name="Normal 12 2 5" xfId="146"/>
    <cellStyle name="Normal 12 3" xfId="128"/>
    <cellStyle name="Normal 12 3 2" xfId="181"/>
    <cellStyle name="Normal 12 3 3" xfId="151"/>
    <cellStyle name="Normal 12 4" xfId="161"/>
    <cellStyle name="Normal 12 5" xfId="171"/>
    <cellStyle name="Normal 12 6" xfId="141"/>
    <cellStyle name="Normal 13" xfId="94"/>
    <cellStyle name="Normal 13 2" xfId="120"/>
    <cellStyle name="Normal 13 2 2" xfId="134"/>
    <cellStyle name="Normal 13 2 2 2" xfId="187"/>
    <cellStyle name="Normal 13 2 2 3" xfId="157"/>
    <cellStyle name="Normal 13 2 3" xfId="167"/>
    <cellStyle name="Normal 13 2 4" xfId="177"/>
    <cellStyle name="Normal 13 2 5" xfId="147"/>
    <cellStyle name="Normal 13 3" xfId="129"/>
    <cellStyle name="Normal 13 3 2" xfId="182"/>
    <cellStyle name="Normal 13 3 3" xfId="152"/>
    <cellStyle name="Normal 13 4" xfId="162"/>
    <cellStyle name="Normal 13 5" xfId="172"/>
    <cellStyle name="Normal 13 6" xfId="142"/>
    <cellStyle name="Normal 14" xfId="84"/>
    <cellStyle name="Normal 14 2" xfId="118"/>
    <cellStyle name="Normal 14 2 2" xfId="132"/>
    <cellStyle name="Normal 14 2 2 2" xfId="185"/>
    <cellStyle name="Normal 14 2 2 3" xfId="155"/>
    <cellStyle name="Normal 14 2 3" xfId="165"/>
    <cellStyle name="Normal 14 2 4" xfId="175"/>
    <cellStyle name="Normal 14 2 5" xfId="145"/>
    <cellStyle name="Normal 14 3" xfId="127"/>
    <cellStyle name="Normal 14 3 2" xfId="180"/>
    <cellStyle name="Normal 14 3 3" xfId="150"/>
    <cellStyle name="Normal 14 4" xfId="160"/>
    <cellStyle name="Normal 14 5" xfId="170"/>
    <cellStyle name="Normal 14 6" xfId="140"/>
    <cellStyle name="Normal 15" xfId="138"/>
    <cellStyle name="Normal 2" xfId="82"/>
    <cellStyle name="Normal 2 2" xfId="95"/>
    <cellStyle name="Normal 2 2 2" xfId="96"/>
    <cellStyle name="Normal 2 2 3" xfId="97"/>
    <cellStyle name="Normal 2 3" xfId="98"/>
    <cellStyle name="Normal 2 4" xfId="99"/>
    <cellStyle name="Normal 2 5" xfId="137"/>
    <cellStyle name="Normal 3" xfId="100"/>
    <cellStyle name="Normal 3 3" xfId="191"/>
    <cellStyle name="Normal 4" xfId="83"/>
    <cellStyle name="Normal 4 2" xfId="101"/>
    <cellStyle name="Normal 4 3" xfId="102"/>
    <cellStyle name="Normal 5" xfId="103"/>
    <cellStyle name="Normal 6" xfId="104"/>
    <cellStyle name="Normal 6 2" xfId="105"/>
    <cellStyle name="Normal 7" xfId="106"/>
    <cellStyle name="Normal 8" xfId="107"/>
    <cellStyle name="Normal 9" xfId="108"/>
    <cellStyle name="Note" xfId="15" builtinId="10" customBuiltin="1"/>
    <cellStyle name="Output" xfId="10" builtinId="21" customBuiltin="1"/>
    <cellStyle name="Output 2" xfId="78"/>
    <cellStyle name="Percent 2" xfId="109"/>
    <cellStyle name="Percent 2 2" xfId="110"/>
    <cellStyle name="Percent 2 3" xfId="111"/>
    <cellStyle name="Percent 3" xfId="112"/>
    <cellStyle name="Percent 4" xfId="113"/>
    <cellStyle name="Percent 5" xfId="114"/>
    <cellStyle name="Percent 6" xfId="115"/>
    <cellStyle name="Percent 7" xfId="116"/>
    <cellStyle name="Percent 7 2" xfId="121"/>
    <cellStyle name="Percent 7 2 2" xfId="135"/>
    <cellStyle name="Percent 7 2 2 2" xfId="188"/>
    <cellStyle name="Percent 7 2 2 3" xfId="158"/>
    <cellStyle name="Percent 7 2 3" xfId="168"/>
    <cellStyle name="Percent 7 2 4" xfId="178"/>
    <cellStyle name="Percent 7 2 5" xfId="148"/>
    <cellStyle name="Percent 7 3" xfId="130"/>
    <cellStyle name="Percent 7 3 2" xfId="183"/>
    <cellStyle name="Percent 7 3 3" xfId="153"/>
    <cellStyle name="Percent 7 4" xfId="163"/>
    <cellStyle name="Percent 7 5" xfId="173"/>
    <cellStyle name="Percent 7 6" xfId="143"/>
    <cellStyle name="Percent 8" xfId="117"/>
    <cellStyle name="Percent 8 2" xfId="122"/>
    <cellStyle name="Percent 8 2 2" xfId="136"/>
    <cellStyle name="Percent 8 2 2 2" xfId="189"/>
    <cellStyle name="Percent 8 2 2 3" xfId="159"/>
    <cellStyle name="Percent 8 2 3" xfId="169"/>
    <cellStyle name="Percent 8 2 4" xfId="179"/>
    <cellStyle name="Percent 8 2 5" xfId="149"/>
    <cellStyle name="Percent 8 3" xfId="131"/>
    <cellStyle name="Percent 8 3 2" xfId="184"/>
    <cellStyle name="Percent 8 3 3" xfId="154"/>
    <cellStyle name="Percent 8 4" xfId="164"/>
    <cellStyle name="Percent 8 5" xfId="174"/>
    <cellStyle name="Percent 8 6" xfId="144"/>
    <cellStyle name="Title" xfId="1" builtinId="15" customBuiltin="1"/>
    <cellStyle name="Title 2" xfId="139"/>
    <cellStyle name="Title 3" xfId="125"/>
    <cellStyle name="Title 4" xfId="190"/>
    <cellStyle name="Total" xfId="17" builtinId="25" customBuiltin="1"/>
    <cellStyle name="Total 2" xfId="79"/>
    <cellStyle name="Warning Text" xfId="14" builtinId="11" customBuiltin="1"/>
    <cellStyle name="Warning Text 2" xfId="80"/>
  </cellStyles>
  <dxfs count="60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</dxfs>
  <tableStyles count="0" defaultTableStyle="TableStyleMedium2" defaultPivotStyle="PivotStyleLight16"/>
  <colors>
    <mruColors>
      <color rgb="FFFFD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564.479311111114" missingItemsLimit="0" createdVersion="8" refreshedVersion="8" minRefreshableVersion="3" recordCount="32">
  <cacheSource type="worksheet">
    <worksheetSource ref="B49:H81" sheet="Input"/>
  </cacheSource>
  <cacheFields count="7">
    <cacheField name="VOC" numFmtId="0">
      <sharedItems count="1">
        <s v="TBRT"/>
      </sharedItems>
    </cacheField>
    <cacheField name="Route" numFmtId="0">
      <sharedItems containsSemiMixedTypes="0" containsString="0" containsNumber="1" containsInteger="1" minValue="246" maxValue="246" count="1">
        <n v="246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721" maxValue="859" count="13">
        <n v="850"/>
        <n v="722"/>
        <n v="729"/>
        <n v="725"/>
        <n v="855"/>
        <n v="858"/>
        <n v="859"/>
        <n v="723"/>
        <n v="724"/>
        <n v="726"/>
        <n v="727"/>
        <n v="856"/>
        <n v="721"/>
      </sharedItems>
    </cacheField>
    <cacheField name="Depart" numFmtId="0">
      <sharedItems count="2">
        <s v="Frans"/>
        <s v="Atlantis Station"/>
      </sharedItems>
    </cacheField>
    <cacheField name="TT DATE" numFmtId="15">
      <sharedItems containsSemiMixedTypes="0" containsNonDate="0" containsDate="1" containsString="0" minDate="2024-11-02T00:00:00" maxDate="2024-11-03T00:00:00" count="1">
        <d v="2024-11-02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0"/>
    <x v="0"/>
    <x v="0"/>
  </r>
  <r>
    <x v="0"/>
    <x v="0"/>
    <s v="F"/>
    <x v="0"/>
    <x v="3"/>
    <x v="0"/>
    <x v="0"/>
  </r>
  <r>
    <x v="0"/>
    <x v="0"/>
    <s v="F"/>
    <x v="0"/>
    <x v="2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2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0"/>
    <x v="0"/>
    <x v="0"/>
  </r>
  <r>
    <x v="0"/>
    <x v="0"/>
    <s v="F"/>
    <x v="1"/>
    <x v="0"/>
    <x v="0"/>
    <x v="0"/>
  </r>
  <r>
    <x v="0"/>
    <x v="0"/>
    <s v="F"/>
    <x v="1"/>
    <x v="7"/>
    <x v="0"/>
    <x v="0"/>
  </r>
  <r>
    <x v="0"/>
    <x v="0"/>
    <s v="F"/>
    <x v="1"/>
    <x v="8"/>
    <x v="0"/>
    <x v="0"/>
  </r>
  <r>
    <x v="0"/>
    <x v="0"/>
    <s v="F"/>
    <x v="1"/>
    <x v="9"/>
    <x v="0"/>
    <x v="0"/>
  </r>
  <r>
    <x v="0"/>
    <x v="0"/>
    <s v="F"/>
    <x v="1"/>
    <x v="10"/>
    <x v="0"/>
    <x v="0"/>
  </r>
  <r>
    <x v="0"/>
    <x v="0"/>
    <s v="F"/>
    <x v="1"/>
    <x v="11"/>
    <x v="0"/>
    <x v="0"/>
  </r>
  <r>
    <x v="0"/>
    <x v="0"/>
    <s v="R"/>
    <x v="0"/>
    <x v="0"/>
    <x v="1"/>
    <x v="0"/>
  </r>
  <r>
    <x v="0"/>
    <x v="0"/>
    <s v="R"/>
    <x v="0"/>
    <x v="2"/>
    <x v="1"/>
    <x v="0"/>
  </r>
  <r>
    <x v="0"/>
    <x v="0"/>
    <s v="R"/>
    <x v="0"/>
    <x v="2"/>
    <x v="1"/>
    <x v="0"/>
  </r>
  <r>
    <x v="0"/>
    <x v="0"/>
    <s v="R"/>
    <x v="0"/>
    <x v="5"/>
    <x v="1"/>
    <x v="0"/>
  </r>
  <r>
    <x v="0"/>
    <x v="0"/>
    <s v="R"/>
    <x v="0"/>
    <x v="6"/>
    <x v="1"/>
    <x v="0"/>
  </r>
  <r>
    <x v="0"/>
    <x v="0"/>
    <s v="R"/>
    <x v="0"/>
    <x v="0"/>
    <x v="1"/>
    <x v="0"/>
  </r>
  <r>
    <x v="0"/>
    <x v="0"/>
    <s v="R"/>
    <x v="0"/>
    <x v="0"/>
    <x v="1"/>
    <x v="0"/>
  </r>
  <r>
    <x v="0"/>
    <x v="0"/>
    <s v="R"/>
    <x v="1"/>
    <x v="0"/>
    <x v="1"/>
    <x v="0"/>
  </r>
  <r>
    <x v="0"/>
    <x v="0"/>
    <s v="R"/>
    <x v="1"/>
    <x v="7"/>
    <x v="1"/>
    <x v="0"/>
  </r>
  <r>
    <x v="0"/>
    <x v="0"/>
    <s v="R"/>
    <x v="1"/>
    <x v="8"/>
    <x v="1"/>
    <x v="0"/>
  </r>
  <r>
    <x v="0"/>
    <x v="0"/>
    <s v="R"/>
    <x v="1"/>
    <x v="9"/>
    <x v="1"/>
    <x v="0"/>
  </r>
  <r>
    <x v="0"/>
    <x v="0"/>
    <s v="R"/>
    <x v="1"/>
    <x v="10"/>
    <x v="1"/>
    <x v="0"/>
  </r>
  <r>
    <x v="0"/>
    <x v="0"/>
    <s v="R"/>
    <x v="1"/>
    <x v="11"/>
    <x v="1"/>
    <x v="0"/>
  </r>
  <r>
    <x v="0"/>
    <x v="0"/>
    <s v="R"/>
    <x v="1"/>
    <x v="1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50:P75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13">
        <item x="12"/>
        <item x="1"/>
        <item x="7"/>
        <item x="8"/>
        <item x="3"/>
        <item x="9"/>
        <item x="10"/>
        <item x="2"/>
        <item x="0"/>
        <item x="4"/>
        <item x="11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25">
    <i>
      <x/>
      <x/>
      <x/>
      <x/>
      <x/>
      <x v="7"/>
    </i>
    <i r="5">
      <x v="8"/>
    </i>
    <i r="5">
      <x v="11"/>
    </i>
    <i r="5">
      <x v="12"/>
    </i>
    <i r="4">
      <x v="1"/>
      <x v="1"/>
    </i>
    <i r="5">
      <x v="4"/>
    </i>
    <i r="5">
      <x v="7"/>
    </i>
    <i r="5">
      <x v="8"/>
    </i>
    <i r="5">
      <x v="9"/>
    </i>
    <i r="5">
      <x v="11"/>
    </i>
    <i r="5">
      <x v="12"/>
    </i>
    <i r="3">
      <x v="1"/>
      <x/>
      <x/>
    </i>
    <i r="5">
      <x v="2"/>
    </i>
    <i r="5">
      <x v="3"/>
    </i>
    <i r="5">
      <x v="5"/>
    </i>
    <i r="5">
      <x v="6"/>
    </i>
    <i r="5">
      <x v="8"/>
    </i>
    <i r="5">
      <x v="10"/>
    </i>
    <i r="4">
      <x v="1"/>
      <x v="2"/>
    </i>
    <i r="5">
      <x v="3"/>
    </i>
    <i r="5">
      <x v="5"/>
    </i>
    <i r="5">
      <x v="6"/>
    </i>
    <i r="5">
      <x v="8"/>
    </i>
    <i r="5">
      <x v="10"/>
    </i>
    <i t="grand">
      <x/>
    </i>
  </rowItems>
  <colItems count="1">
    <i/>
  </colItems>
  <dataFields count="1">
    <dataField name="Count of BLOCK" fld="4" subtotal="count" baseField="5" baseItem="1"/>
  </dataFields>
  <formats count="60"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0" type="button" dataOnly="0" labelOnly="1" outline="0" axis="axisRow" fieldPosition="0"/>
    </format>
    <format dxfId="56">
      <pivotArea field="1" type="button" dataOnly="0" labelOnly="1" outline="0" axis="axisRow" fieldPosition="1"/>
    </format>
    <format dxfId="55">
      <pivotArea field="3" type="button" dataOnly="0" labelOnly="1" outline="0" axis="axisRow" fieldPosition="3"/>
    </format>
    <format dxfId="54">
      <pivotArea field="5" type="button" dataOnly="0" labelOnly="1" outline="0" axis="axisRow" fieldPosition="4"/>
    </format>
    <format dxfId="53">
      <pivotArea field="4" type="button" dataOnly="0" labelOnly="1" outline="0" axis="axisRow" fieldPosition="5"/>
    </format>
    <format dxfId="52">
      <pivotArea dataOnly="0" labelOnly="1" outline="0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9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48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47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4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4">
            <x v="7"/>
            <x v="8"/>
            <x v="11"/>
            <x v="12"/>
          </reference>
          <reference field="5" count="1" selected="0">
            <x v="0"/>
          </reference>
        </references>
      </pivotArea>
    </format>
    <format dxfId="4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7">
            <x v="1"/>
            <x v="4"/>
            <x v="7"/>
            <x v="8"/>
            <x v="9"/>
            <x v="11"/>
            <x v="12"/>
          </reference>
          <reference field="5" count="1" selected="0">
            <x v="1"/>
          </reference>
        </references>
      </pivotArea>
    </format>
    <format dxfId="4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7">
            <x v="0"/>
            <x v="2"/>
            <x v="3"/>
            <x v="5"/>
            <x v="6"/>
            <x v="8"/>
            <x v="10"/>
          </reference>
          <reference field="5" count="1" selected="0">
            <x v="0"/>
          </reference>
        </references>
      </pivotArea>
    </format>
    <format dxfId="4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6">
            <x v="2"/>
            <x v="3"/>
            <x v="5"/>
            <x v="6"/>
            <x v="8"/>
            <x v="10"/>
          </reference>
          <reference field="5" count="1" selected="0">
            <x v="1"/>
          </reference>
        </references>
      </pivotArea>
    </format>
    <format dxfId="42">
      <pivotArea dataOnly="0" labelOnly="1" outline="0" axis="axisValues" fieldPosition="0"/>
    </format>
    <format dxfId="41">
      <pivotArea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3" selected="0">
            <x v="8"/>
            <x v="11"/>
            <x v="12"/>
          </reference>
          <reference field="5" count="1" selected="0">
            <x v="0"/>
          </reference>
        </references>
      </pivotArea>
    </format>
    <format dxfId="40">
      <pivotArea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7" selected="0">
            <x v="1"/>
            <x v="4"/>
            <x v="7"/>
            <x v="8"/>
            <x v="9"/>
            <x v="11"/>
            <x v="12"/>
          </reference>
          <reference field="5" count="1" selected="0">
            <x v="1"/>
          </reference>
        </references>
      </pivotArea>
    </format>
    <format dxfId="39">
      <pivotArea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7" selected="0">
            <x v="0"/>
            <x v="2"/>
            <x v="3"/>
            <x v="5"/>
            <x v="6"/>
            <x v="8"/>
            <x v="10"/>
          </reference>
          <reference field="5" count="0" selected="0"/>
        </references>
      </pivotArea>
    </format>
    <format dxfId="38">
      <pivotArea grandRow="1" outline="0" collapsedLevelsAreSubtotals="1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field="1" type="button" dataOnly="0" labelOnly="1" outline="0" axis="axisRow" fieldPosition="1"/>
    </format>
    <format dxfId="33">
      <pivotArea field="3" type="button" dataOnly="0" labelOnly="1" outline="0" axis="axisRow" fieldPosition="3"/>
    </format>
    <format dxfId="32">
      <pivotArea field="5" type="button" dataOnly="0" labelOnly="1" outline="0" axis="axisRow" fieldPosition="4"/>
    </format>
    <format dxfId="31">
      <pivotArea field="4" type="button" dataOnly="0" labelOnly="1" outline="0" axis="axisRow" fieldPosition="5"/>
    </format>
    <format dxfId="30">
      <pivotArea dataOnly="0" labelOnly="1" outline="0" fieldPosition="0">
        <references count="1">
          <reference field="0" count="0"/>
        </references>
      </pivotArea>
    </format>
    <format dxfId="29">
      <pivotArea dataOnly="0" labelOnly="1" grandRow="1" outline="0" fieldPosition="0"/>
    </format>
    <format dxfId="28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7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26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25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2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4">
            <x v="7"/>
            <x v="8"/>
            <x v="11"/>
            <x v="12"/>
          </reference>
          <reference field="5" count="1" selected="0">
            <x v="0"/>
          </reference>
        </references>
      </pivotArea>
    </format>
    <format dxfId="2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7">
            <x v="1"/>
            <x v="4"/>
            <x v="7"/>
            <x v="8"/>
            <x v="9"/>
            <x v="11"/>
            <x v="12"/>
          </reference>
          <reference field="5" count="1" selected="0">
            <x v="1"/>
          </reference>
        </references>
      </pivotArea>
    </format>
    <format dxfId="2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7">
            <x v="0"/>
            <x v="2"/>
            <x v="3"/>
            <x v="5"/>
            <x v="6"/>
            <x v="8"/>
            <x v="10"/>
          </reference>
          <reference field="5" count="1" selected="0">
            <x v="0"/>
          </reference>
        </references>
      </pivotArea>
    </format>
    <format dxfId="2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6">
            <x v="2"/>
            <x v="3"/>
            <x v="5"/>
            <x v="6"/>
            <x v="8"/>
            <x v="10"/>
          </reference>
          <reference field="5" count="1" selected="0">
            <x v="1"/>
          </reference>
        </references>
      </pivotArea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field="6" type="button" dataOnly="0" labelOnly="1" outline="0" axis="axisRow" fieldPosition="2"/>
    </format>
    <format dxfId="14">
      <pivotArea field="3" type="button" dataOnly="0" labelOnly="1" outline="0" axis="axisRow" fieldPosition="3"/>
    </format>
    <format dxfId="13">
      <pivotArea field="5" type="button" dataOnly="0" labelOnly="1" outline="0" axis="axisRow" fieldPosition="4"/>
    </format>
    <format dxfId="12">
      <pivotArea field="4" type="button" dataOnly="0" labelOnly="1" outline="0" axis="axisRow" fieldPosition="5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4">
            <x v="7"/>
            <x v="8"/>
            <x v="11"/>
            <x v="12"/>
          </reference>
          <reference field="5" count="1" selected="0">
            <x v="0"/>
          </reference>
          <reference field="6" count="0" selected="0"/>
        </references>
      </pivotArea>
    </format>
    <format dxfId="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7">
            <x v="1"/>
            <x v="4"/>
            <x v="7"/>
            <x v="8"/>
            <x v="9"/>
            <x v="11"/>
            <x v="12"/>
          </reference>
          <reference field="5" count="1" selected="0">
            <x v="1"/>
          </reference>
          <reference field="6" count="0" selected="0"/>
        </references>
      </pivotArea>
    </format>
    <format dxfId="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7">
            <x v="0"/>
            <x v="2"/>
            <x v="3"/>
            <x v="5"/>
            <x v="6"/>
            <x v="8"/>
            <x v="10"/>
          </reference>
          <reference field="5" count="1" selected="0">
            <x v="0"/>
          </reference>
          <reference field="6" count="0" selected="0"/>
        </references>
      </pivotArea>
    </format>
    <format dxfId="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6">
            <x v="2"/>
            <x v="3"/>
            <x v="5"/>
            <x v="6"/>
            <x v="8"/>
            <x v="10"/>
          </reference>
          <reference field="5" count="1" selected="0">
            <x v="1"/>
          </reference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81"/>
  <sheetViews>
    <sheetView showGridLines="0" zoomScale="75" zoomScaleNormal="75" workbookViewId="0">
      <pane ySplit="5" topLeftCell="A6" activePane="bottomLeft" state="frozen"/>
      <selection activeCell="Y31" sqref="Y31:Z31"/>
      <selection pane="bottomLeft" activeCell="S50" sqref="S50:S64"/>
    </sheetView>
  </sheetViews>
  <sheetFormatPr defaultColWidth="9.33203125" defaultRowHeight="14.4"/>
  <cols>
    <col min="1" max="1" width="4" style="1" customWidth="1"/>
    <col min="2" max="2" width="21.88671875" style="6" bestFit="1" customWidth="1"/>
    <col min="3" max="3" width="22.109375" style="3" bestFit="1" customWidth="1"/>
    <col min="4" max="4" width="22.109375" style="1" bestFit="1" customWidth="1"/>
    <col min="5" max="9" width="17.109375" style="1" customWidth="1"/>
    <col min="10" max="12" width="17.109375" style="6" customWidth="1"/>
    <col min="13" max="13" width="17.109375" style="7" customWidth="1"/>
    <col min="14" max="14" width="18.33203125" style="7" bestFit="1" customWidth="1"/>
    <col min="15" max="15" width="13" style="7" customWidth="1"/>
    <col min="16" max="16" width="14.88671875" style="6" customWidth="1"/>
    <col min="17" max="18" width="14.88671875" style="1" customWidth="1"/>
    <col min="19" max="19" width="12.33203125" style="1" bestFit="1" customWidth="1"/>
    <col min="20" max="20" width="10.6640625" style="1" bestFit="1" customWidth="1"/>
    <col min="21" max="21" width="16.109375" style="1" bestFit="1" customWidth="1"/>
    <col min="22" max="24" width="13.109375" style="1" customWidth="1"/>
    <col min="25" max="25" width="12.6640625" style="1" bestFit="1" customWidth="1"/>
    <col min="26" max="26" width="13.5546875" style="1" bestFit="1" customWidth="1"/>
    <col min="27" max="16384" width="9.33203125" style="1"/>
  </cols>
  <sheetData>
    <row r="1" spans="1:28" s="15" customFormat="1" ht="18" customHeight="1">
      <c r="B1" s="15" t="s">
        <v>150</v>
      </c>
      <c r="C1" s="16">
        <v>246</v>
      </c>
      <c r="D1" s="17"/>
      <c r="E1" s="18"/>
      <c r="F1" s="18"/>
      <c r="G1" s="18"/>
      <c r="H1" s="18"/>
      <c r="I1" s="19"/>
      <c r="J1" s="19"/>
      <c r="K1" s="19"/>
      <c r="L1" s="19"/>
      <c r="M1" s="19"/>
      <c r="N1" s="19"/>
      <c r="O1" s="19"/>
      <c r="P1" s="19"/>
      <c r="Q1" s="18"/>
      <c r="R1" s="18"/>
      <c r="S1" s="18"/>
      <c r="T1" s="18"/>
      <c r="U1" s="18"/>
      <c r="V1" s="18"/>
      <c r="W1" s="18"/>
      <c r="X1" s="18"/>
      <c r="Y1" s="18"/>
    </row>
    <row r="2" spans="1:28" s="15" customFormat="1" ht="18" customHeight="1">
      <c r="B2" s="15" t="s">
        <v>27</v>
      </c>
      <c r="C2" s="16" t="s">
        <v>28</v>
      </c>
      <c r="D2" s="17"/>
      <c r="E2" s="18"/>
      <c r="F2" s="18"/>
      <c r="G2" s="18"/>
      <c r="H2" s="18"/>
      <c r="I2" s="19"/>
      <c r="J2" s="19"/>
      <c r="K2" s="19"/>
      <c r="L2" s="19"/>
      <c r="M2" s="19"/>
      <c r="N2" s="19"/>
      <c r="O2" s="19"/>
      <c r="P2" s="19"/>
      <c r="Q2" s="18"/>
      <c r="R2" s="18"/>
      <c r="S2" s="18"/>
      <c r="T2" s="18"/>
      <c r="U2" s="18"/>
      <c r="V2" s="18"/>
      <c r="W2" s="18"/>
      <c r="X2" s="18"/>
      <c r="Y2" s="18"/>
    </row>
    <row r="3" spans="1:28" s="15" customFormat="1" ht="18" customHeight="1">
      <c r="B3" s="15" t="s">
        <v>151</v>
      </c>
      <c r="C3" s="20">
        <v>45598</v>
      </c>
      <c r="D3" s="17"/>
      <c r="E3" s="18"/>
      <c r="F3" s="21"/>
      <c r="I3" s="22"/>
      <c r="J3" s="22"/>
      <c r="K3" s="22"/>
      <c r="L3" s="22"/>
      <c r="M3" s="22"/>
      <c r="N3" s="22"/>
      <c r="O3" s="22"/>
      <c r="P3" s="23"/>
      <c r="Q3" s="24"/>
      <c r="R3" s="24"/>
    </row>
    <row r="4" spans="1:28" s="15" customFormat="1" ht="18" customHeight="1">
      <c r="B4" s="15" t="s">
        <v>0</v>
      </c>
      <c r="C4" s="16" t="s">
        <v>5</v>
      </c>
      <c r="D4" s="25"/>
      <c r="F4" s="26"/>
      <c r="I4" s="22"/>
      <c r="J4" s="22"/>
      <c r="K4" s="22"/>
      <c r="L4" s="22"/>
      <c r="M4" s="22"/>
      <c r="N4" s="22"/>
      <c r="O4" s="22"/>
      <c r="P4" s="23"/>
      <c r="Q4" s="24"/>
      <c r="R4" s="24"/>
    </row>
    <row r="5" spans="1:28" s="15" customFormat="1" ht="18" customHeight="1">
      <c r="A5" s="22"/>
      <c r="B5" s="15" t="s">
        <v>7</v>
      </c>
      <c r="C5" s="16" t="s">
        <v>21</v>
      </c>
      <c r="D5" s="25"/>
      <c r="F5" s="27"/>
      <c r="I5" s="22"/>
      <c r="J5" s="22"/>
      <c r="K5" s="22"/>
      <c r="L5" s="22"/>
      <c r="M5" s="22"/>
      <c r="N5" s="22"/>
      <c r="O5" s="22"/>
      <c r="P5" s="23"/>
      <c r="Q5" s="24"/>
      <c r="R5" s="24"/>
    </row>
    <row r="6" spans="1:28" s="28" customFormat="1" ht="18" customHeight="1">
      <c r="I6" s="29"/>
      <c r="J6" s="29"/>
      <c r="K6" s="29"/>
      <c r="L6" s="29"/>
      <c r="M6" s="29"/>
      <c r="N6" s="29"/>
      <c r="O6" s="29"/>
      <c r="P6" s="30"/>
      <c r="Q6" s="31"/>
      <c r="R6" s="31"/>
    </row>
    <row r="7" spans="1:28" s="24" customFormat="1" ht="51" customHeight="1">
      <c r="A7" s="23"/>
      <c r="B7" s="32">
        <v>246</v>
      </c>
      <c r="C7" s="33" t="s">
        <v>29</v>
      </c>
      <c r="D7" s="34" t="s">
        <v>30</v>
      </c>
      <c r="E7" s="34" t="s">
        <v>31</v>
      </c>
      <c r="F7" s="34" t="s">
        <v>32</v>
      </c>
      <c r="G7" s="34" t="s">
        <v>33</v>
      </c>
      <c r="H7" s="34"/>
      <c r="I7" s="35" t="s">
        <v>34</v>
      </c>
      <c r="J7" s="35"/>
      <c r="K7" s="35"/>
      <c r="L7" s="35"/>
      <c r="M7" s="35"/>
      <c r="N7" s="35"/>
      <c r="O7" s="35"/>
      <c r="P7" s="36" t="s">
        <v>35</v>
      </c>
      <c r="Q7" s="37" t="s">
        <v>36</v>
      </c>
      <c r="R7" s="38" t="s">
        <v>37</v>
      </c>
      <c r="S7" s="39" t="s">
        <v>6</v>
      </c>
      <c r="T7" s="40" t="e">
        <f>SUM(R17:R19)-SUM(X17:X19)</f>
        <v>#REF!</v>
      </c>
      <c r="U7" s="41">
        <f>$C$3</f>
        <v>45598</v>
      </c>
      <c r="V7" s="42"/>
      <c r="W7" s="42"/>
      <c r="X7" s="42"/>
      <c r="Y7" s="43"/>
    </row>
    <row r="8" spans="1:28" s="31" customFormat="1" ht="18" customHeight="1">
      <c r="A8" s="30"/>
      <c r="B8" s="32" t="str">
        <f>B7 &amp;" Kms"</f>
        <v>246 Kms</v>
      </c>
      <c r="C8" s="44">
        <v>8.58</v>
      </c>
      <c r="D8" s="45">
        <v>2.29</v>
      </c>
      <c r="E8" s="45">
        <v>11.08</v>
      </c>
      <c r="F8" s="45">
        <v>9.27</v>
      </c>
      <c r="G8" s="45">
        <v>2.63</v>
      </c>
      <c r="H8" s="45"/>
      <c r="I8" s="46">
        <v>8.58</v>
      </c>
      <c r="J8" s="46"/>
      <c r="K8" s="46"/>
      <c r="L8" s="46"/>
      <c r="M8" s="46"/>
      <c r="N8" s="46"/>
      <c r="O8" s="46"/>
      <c r="P8" s="47">
        <f t="shared" ref="P8:P19" ca="1" si="0">R8-Q8</f>
        <v>20.350000000000001</v>
      </c>
      <c r="Q8" s="48">
        <f ca="1">SUMIF(C7:O19,"*Pos*",C8:O8)</f>
        <v>22.08</v>
      </c>
      <c r="R8" s="49">
        <f t="shared" ref="R8:R19" si="1">SUM(C8:O8)</f>
        <v>42.43</v>
      </c>
      <c r="S8" s="50"/>
      <c r="T8" s="51"/>
      <c r="U8" s="51"/>
      <c r="V8" s="52"/>
      <c r="W8" s="52"/>
      <c r="X8" s="53"/>
      <c r="Y8" s="54"/>
    </row>
    <row r="9" spans="1:28" s="31" customFormat="1" ht="18" customHeight="1">
      <c r="A9" s="30"/>
      <c r="B9" s="55" t="s">
        <v>38</v>
      </c>
      <c r="C9" s="56">
        <v>0</v>
      </c>
      <c r="D9" s="57">
        <v>0</v>
      </c>
      <c r="E9" s="57">
        <v>0</v>
      </c>
      <c r="F9" s="57">
        <v>0</v>
      </c>
      <c r="G9" s="57">
        <v>0</v>
      </c>
      <c r="H9" s="57"/>
      <c r="I9" s="57">
        <v>0</v>
      </c>
      <c r="J9" s="57">
        <v>0</v>
      </c>
      <c r="K9" s="57">
        <v>0</v>
      </c>
      <c r="L9" s="57">
        <v>0</v>
      </c>
      <c r="M9" s="57"/>
      <c r="N9" s="57">
        <v>0</v>
      </c>
      <c r="O9" s="57">
        <v>0</v>
      </c>
      <c r="P9" s="58">
        <f t="shared" ca="1" si="0"/>
        <v>0</v>
      </c>
      <c r="Q9" s="59">
        <f ca="1">SUMIF(C7:O19,"*Pos*",C9:O9)</f>
        <v>0</v>
      </c>
      <c r="R9" s="60">
        <f t="shared" si="1"/>
        <v>0</v>
      </c>
      <c r="S9" s="61"/>
      <c r="T9" s="62"/>
      <c r="U9" s="62"/>
      <c r="V9" s="30"/>
      <c r="W9" s="30"/>
      <c r="X9" s="63"/>
      <c r="Y9" s="64"/>
    </row>
    <row r="10" spans="1:28" s="31" customFormat="1" ht="18" customHeight="1">
      <c r="A10" s="30"/>
      <c r="B10" s="65" t="s">
        <v>39</v>
      </c>
      <c r="C10" s="66">
        <f>C9</f>
        <v>0</v>
      </c>
      <c r="D10" s="67">
        <f t="shared" ref="D10:O13" si="2">D9</f>
        <v>0</v>
      </c>
      <c r="E10" s="67">
        <f t="shared" si="2"/>
        <v>0</v>
      </c>
      <c r="F10" s="67">
        <f t="shared" si="2"/>
        <v>0</v>
      </c>
      <c r="G10" s="67">
        <f t="shared" si="2"/>
        <v>0</v>
      </c>
      <c r="H10" s="67"/>
      <c r="I10" s="67">
        <f t="shared" si="2"/>
        <v>0</v>
      </c>
      <c r="J10" s="67">
        <f t="shared" si="2"/>
        <v>0</v>
      </c>
      <c r="K10" s="67">
        <f t="shared" si="2"/>
        <v>0</v>
      </c>
      <c r="L10" s="67">
        <f t="shared" si="2"/>
        <v>0</v>
      </c>
      <c r="M10" s="67"/>
      <c r="N10" s="67">
        <f t="shared" si="2"/>
        <v>0</v>
      </c>
      <c r="O10" s="67">
        <f t="shared" si="2"/>
        <v>0</v>
      </c>
      <c r="P10" s="66">
        <f t="shared" ca="1" si="0"/>
        <v>0</v>
      </c>
      <c r="Q10" s="68">
        <f ca="1">SUMIF(C7:O19,"*Pos*",C10:O10)</f>
        <v>0</v>
      </c>
      <c r="R10" s="69">
        <f t="shared" si="1"/>
        <v>0</v>
      </c>
      <c r="S10" s="61"/>
      <c r="T10" s="62"/>
      <c r="U10" s="62"/>
      <c r="V10" s="30"/>
      <c r="W10" s="30"/>
      <c r="X10" s="63"/>
      <c r="Y10" s="64"/>
    </row>
    <row r="11" spans="1:28" s="31" customFormat="1" ht="18" customHeight="1">
      <c r="A11" s="30"/>
      <c r="B11" s="65" t="s">
        <v>40</v>
      </c>
      <c r="C11" s="66">
        <f t="shared" ref="C11:I13" si="3">C10</f>
        <v>0</v>
      </c>
      <c r="D11" s="67">
        <f t="shared" si="3"/>
        <v>0</v>
      </c>
      <c r="E11" s="67">
        <f t="shared" si="3"/>
        <v>0</v>
      </c>
      <c r="F11" s="67">
        <f t="shared" si="3"/>
        <v>0</v>
      </c>
      <c r="G11" s="67">
        <f t="shared" si="3"/>
        <v>0</v>
      </c>
      <c r="H11" s="67"/>
      <c r="I11" s="67">
        <f t="shared" si="3"/>
        <v>0</v>
      </c>
      <c r="J11" s="67">
        <f t="shared" si="2"/>
        <v>0</v>
      </c>
      <c r="K11" s="67">
        <f t="shared" si="2"/>
        <v>0</v>
      </c>
      <c r="L11" s="67">
        <f t="shared" si="2"/>
        <v>0</v>
      </c>
      <c r="M11" s="67"/>
      <c r="N11" s="67">
        <f t="shared" si="2"/>
        <v>0</v>
      </c>
      <c r="O11" s="67">
        <f t="shared" si="2"/>
        <v>0</v>
      </c>
      <c r="P11" s="66">
        <f t="shared" ca="1" si="0"/>
        <v>0</v>
      </c>
      <c r="Q11" s="68">
        <f ca="1">SUMIF(C7:O19,"*Pos*",C11:O11)</f>
        <v>0</v>
      </c>
      <c r="R11" s="69">
        <f t="shared" si="1"/>
        <v>0</v>
      </c>
      <c r="S11" s="61"/>
      <c r="T11" s="62"/>
      <c r="U11" s="62"/>
      <c r="V11" s="30"/>
      <c r="W11" s="30"/>
      <c r="X11" s="63"/>
      <c r="Y11" s="64"/>
    </row>
    <row r="12" spans="1:28" s="31" customFormat="1" ht="18" customHeight="1">
      <c r="A12" s="30"/>
      <c r="B12" s="65" t="s">
        <v>41</v>
      </c>
      <c r="C12" s="66">
        <f t="shared" si="3"/>
        <v>0</v>
      </c>
      <c r="D12" s="67">
        <f t="shared" si="3"/>
        <v>0</v>
      </c>
      <c r="E12" s="67">
        <f t="shared" si="3"/>
        <v>0</v>
      </c>
      <c r="F12" s="67">
        <f t="shared" si="3"/>
        <v>0</v>
      </c>
      <c r="G12" s="67">
        <f t="shared" si="3"/>
        <v>0</v>
      </c>
      <c r="H12" s="67"/>
      <c r="I12" s="67">
        <f t="shared" si="3"/>
        <v>0</v>
      </c>
      <c r="J12" s="67">
        <f t="shared" si="2"/>
        <v>0</v>
      </c>
      <c r="K12" s="67">
        <f t="shared" si="2"/>
        <v>0</v>
      </c>
      <c r="L12" s="67">
        <f t="shared" si="2"/>
        <v>0</v>
      </c>
      <c r="M12" s="67"/>
      <c r="N12" s="67">
        <f t="shared" si="2"/>
        <v>0</v>
      </c>
      <c r="O12" s="67">
        <f t="shared" si="2"/>
        <v>0</v>
      </c>
      <c r="P12" s="66">
        <f t="shared" ca="1" si="0"/>
        <v>0</v>
      </c>
      <c r="Q12" s="68">
        <f ca="1">SUMIF(C7:O19,"*Pos*",C12:O12)</f>
        <v>0</v>
      </c>
      <c r="R12" s="69">
        <f t="shared" si="1"/>
        <v>0</v>
      </c>
      <c r="S12" s="61"/>
      <c r="T12" s="62"/>
      <c r="U12" s="70" t="s">
        <v>51</v>
      </c>
      <c r="V12" s="71"/>
      <c r="W12" s="72"/>
      <c r="X12" s="63"/>
      <c r="Y12" s="73" t="s">
        <v>146</v>
      </c>
    </row>
    <row r="13" spans="1:28" s="24" customFormat="1" ht="18" customHeight="1">
      <c r="B13" s="65" t="s">
        <v>42</v>
      </c>
      <c r="C13" s="66">
        <f t="shared" si="3"/>
        <v>0</v>
      </c>
      <c r="D13" s="67">
        <f t="shared" si="3"/>
        <v>0</v>
      </c>
      <c r="E13" s="67">
        <f t="shared" si="3"/>
        <v>0</v>
      </c>
      <c r="F13" s="67">
        <f t="shared" si="3"/>
        <v>0</v>
      </c>
      <c r="G13" s="67">
        <f t="shared" si="3"/>
        <v>0</v>
      </c>
      <c r="H13" s="67"/>
      <c r="I13" s="67">
        <f t="shared" si="3"/>
        <v>0</v>
      </c>
      <c r="J13" s="67">
        <f t="shared" si="2"/>
        <v>0</v>
      </c>
      <c r="K13" s="67">
        <f t="shared" si="2"/>
        <v>0</v>
      </c>
      <c r="L13" s="67">
        <f t="shared" si="2"/>
        <v>0</v>
      </c>
      <c r="M13" s="67"/>
      <c r="N13" s="67">
        <f t="shared" si="2"/>
        <v>0</v>
      </c>
      <c r="O13" s="67">
        <f t="shared" si="2"/>
        <v>0</v>
      </c>
      <c r="P13" s="66">
        <f t="shared" ca="1" si="0"/>
        <v>0</v>
      </c>
      <c r="Q13" s="68">
        <f ca="1">SUMIF(C7:O19,"*Pos*",C13:O13)</f>
        <v>0</v>
      </c>
      <c r="R13" s="69">
        <f t="shared" si="1"/>
        <v>0</v>
      </c>
      <c r="S13" s="61"/>
      <c r="T13" s="62"/>
      <c r="U13" s="74" t="s">
        <v>43</v>
      </c>
      <c r="V13" s="75"/>
      <c r="W13" s="76"/>
      <c r="X13" s="77"/>
      <c r="Y13" s="78"/>
      <c r="Z13" s="31"/>
      <c r="AA13" s="31"/>
      <c r="AB13" s="31"/>
    </row>
    <row r="14" spans="1:28" s="24" customFormat="1" ht="18" customHeight="1">
      <c r="B14" s="65" t="s">
        <v>44</v>
      </c>
      <c r="C14" s="79">
        <v>1</v>
      </c>
      <c r="D14" s="80">
        <v>0</v>
      </c>
      <c r="E14" s="80">
        <v>22</v>
      </c>
      <c r="F14" s="80">
        <v>21</v>
      </c>
      <c r="G14" s="80">
        <v>1</v>
      </c>
      <c r="H14" s="80"/>
      <c r="I14" s="80">
        <v>0</v>
      </c>
      <c r="J14" s="80">
        <v>0</v>
      </c>
      <c r="K14" s="80">
        <v>0</v>
      </c>
      <c r="L14" s="80">
        <v>0</v>
      </c>
      <c r="M14" s="80"/>
      <c r="N14" s="80">
        <v>0</v>
      </c>
      <c r="O14" s="80">
        <v>0</v>
      </c>
      <c r="P14" s="66">
        <f t="shared" ca="1" si="0"/>
        <v>43</v>
      </c>
      <c r="Q14" s="68">
        <f ca="1">SUMIF(C7:O19,"*Pos*",C14:O14)</f>
        <v>2</v>
      </c>
      <c r="R14" s="69">
        <f t="shared" si="1"/>
        <v>45</v>
      </c>
      <c r="S14" s="61"/>
      <c r="T14" s="62"/>
      <c r="U14" s="74" t="s">
        <v>45</v>
      </c>
      <c r="V14" s="75" t="e">
        <f>'246 (Mo-Fri)'!#REF!</f>
        <v>#REF!</v>
      </c>
      <c r="W14" s="76"/>
      <c r="X14" s="77" t="e">
        <f ca="1">V14-P14</f>
        <v>#REF!</v>
      </c>
      <c r="Y14" s="78" t="e">
        <f>'246 (Mo-Fri)'!#REF!</f>
        <v>#REF!</v>
      </c>
      <c r="Z14" s="31"/>
      <c r="AA14" s="31"/>
      <c r="AB14" s="31"/>
    </row>
    <row r="15" spans="1:28" s="24" customFormat="1" ht="18" customHeight="1">
      <c r="B15" s="65" t="s">
        <v>46</v>
      </c>
      <c r="C15" s="79">
        <f t="shared" ref="C15:C16" si="4">C14</f>
        <v>1</v>
      </c>
      <c r="D15" s="80">
        <f t="shared" ref="D15:D16" si="5">D14</f>
        <v>0</v>
      </c>
      <c r="E15" s="80">
        <f t="shared" ref="E15:E16" si="6">E14</f>
        <v>22</v>
      </c>
      <c r="F15" s="80">
        <f t="shared" ref="F15:O16" si="7">F14</f>
        <v>21</v>
      </c>
      <c r="G15" s="80">
        <f t="shared" si="7"/>
        <v>1</v>
      </c>
      <c r="H15" s="80"/>
      <c r="I15" s="80">
        <f t="shared" si="7"/>
        <v>0</v>
      </c>
      <c r="J15" s="80">
        <f t="shared" si="7"/>
        <v>0</v>
      </c>
      <c r="K15" s="80">
        <f t="shared" si="7"/>
        <v>0</v>
      </c>
      <c r="L15" s="80">
        <f t="shared" si="7"/>
        <v>0</v>
      </c>
      <c r="M15" s="80"/>
      <c r="N15" s="80">
        <f t="shared" si="7"/>
        <v>0</v>
      </c>
      <c r="O15" s="80">
        <f t="shared" si="7"/>
        <v>0</v>
      </c>
      <c r="P15" s="66">
        <f t="shared" ca="1" si="0"/>
        <v>43</v>
      </c>
      <c r="Q15" s="68">
        <f ca="1">SUMIF(C7:O19,"*Pos*",C15:O15)</f>
        <v>2</v>
      </c>
      <c r="R15" s="69">
        <f t="shared" si="1"/>
        <v>45</v>
      </c>
      <c r="S15" s="61"/>
      <c r="T15" s="62"/>
      <c r="U15" s="74" t="s">
        <v>47</v>
      </c>
      <c r="V15" s="75" t="e">
        <f>V14</f>
        <v>#REF!</v>
      </c>
      <c r="W15" s="76"/>
      <c r="X15" s="77" t="e">
        <f ca="1">V15-P15</f>
        <v>#REF!</v>
      </c>
      <c r="Y15" s="78" t="e">
        <f>Y14</f>
        <v>#REF!</v>
      </c>
      <c r="Z15" s="31"/>
    </row>
    <row r="16" spans="1:28" s="24" customFormat="1" ht="18" customHeight="1">
      <c r="B16" s="81" t="s">
        <v>48</v>
      </c>
      <c r="C16" s="82">
        <f t="shared" si="4"/>
        <v>1</v>
      </c>
      <c r="D16" s="83">
        <f t="shared" si="5"/>
        <v>0</v>
      </c>
      <c r="E16" s="83">
        <f t="shared" si="6"/>
        <v>22</v>
      </c>
      <c r="F16" s="83">
        <f t="shared" si="7"/>
        <v>21</v>
      </c>
      <c r="G16" s="83">
        <f t="shared" ref="G16" si="8">G15</f>
        <v>1</v>
      </c>
      <c r="H16" s="83"/>
      <c r="I16" s="83">
        <f t="shared" ref="I16" si="9">I15</f>
        <v>0</v>
      </c>
      <c r="J16" s="83">
        <f t="shared" ref="J16:O16" si="10">J15</f>
        <v>0</v>
      </c>
      <c r="K16" s="83">
        <f t="shared" si="10"/>
        <v>0</v>
      </c>
      <c r="L16" s="83">
        <f t="shared" si="10"/>
        <v>0</v>
      </c>
      <c r="M16" s="83"/>
      <c r="N16" s="83">
        <f t="shared" si="10"/>
        <v>0</v>
      </c>
      <c r="O16" s="83">
        <f t="shared" si="10"/>
        <v>0</v>
      </c>
      <c r="P16" s="82">
        <f t="shared" ca="1" si="0"/>
        <v>43</v>
      </c>
      <c r="Q16" s="84">
        <f ca="1">SUMIF(C7:O19,"*Pos*",C16:O16)</f>
        <v>2</v>
      </c>
      <c r="R16" s="85">
        <f t="shared" si="1"/>
        <v>45</v>
      </c>
      <c r="S16" s="61"/>
      <c r="T16" s="62"/>
      <c r="U16" s="86" t="s">
        <v>147</v>
      </c>
      <c r="V16" s="87" t="s">
        <v>148</v>
      </c>
      <c r="W16" s="87" t="s">
        <v>149</v>
      </c>
      <c r="X16" s="88" t="s">
        <v>133</v>
      </c>
      <c r="Y16" s="89"/>
      <c r="Z16" s="31"/>
    </row>
    <row r="17" spans="1:28" s="24" customFormat="1" ht="18" customHeight="1">
      <c r="B17" s="90" t="str">
        <f>B7&amp;"KMS WKD"</f>
        <v>246KMS WKD</v>
      </c>
      <c r="C17" s="91">
        <f t="shared" ref="C17:O17" si="11">C8*C9</f>
        <v>0</v>
      </c>
      <c r="D17" s="91">
        <f t="shared" si="11"/>
        <v>0</v>
      </c>
      <c r="E17" s="91">
        <f t="shared" si="11"/>
        <v>0</v>
      </c>
      <c r="F17" s="91">
        <f t="shared" si="11"/>
        <v>0</v>
      </c>
      <c r="G17" s="91">
        <f t="shared" si="11"/>
        <v>0</v>
      </c>
      <c r="H17" s="91"/>
      <c r="I17" s="91">
        <f t="shared" si="11"/>
        <v>0</v>
      </c>
      <c r="J17" s="91">
        <f t="shared" si="11"/>
        <v>0</v>
      </c>
      <c r="K17" s="91">
        <f t="shared" si="11"/>
        <v>0</v>
      </c>
      <c r="L17" s="91">
        <f t="shared" si="11"/>
        <v>0</v>
      </c>
      <c r="M17" s="91"/>
      <c r="N17" s="91">
        <f t="shared" si="11"/>
        <v>0</v>
      </c>
      <c r="O17" s="91">
        <f t="shared" si="11"/>
        <v>0</v>
      </c>
      <c r="P17" s="92">
        <f t="shared" ca="1" si="0"/>
        <v>0</v>
      </c>
      <c r="Q17" s="93">
        <f ca="1">SUMIF(C7:O19,"*Pos*",C17:O17)</f>
        <v>0</v>
      </c>
      <c r="R17" s="94">
        <f t="shared" si="1"/>
        <v>0</v>
      </c>
      <c r="S17" s="95"/>
      <c r="T17" s="74"/>
      <c r="U17" s="74" t="s">
        <v>43</v>
      </c>
      <c r="V17" s="96"/>
      <c r="W17" s="96"/>
      <c r="X17" s="97"/>
      <c r="Y17" s="98"/>
      <c r="Z17" s="31"/>
    </row>
    <row r="18" spans="1:28" s="24" customFormat="1" ht="18" customHeight="1">
      <c r="B18" s="90" t="str">
        <f>B7&amp;"KMS SAT"</f>
        <v>246KMS SAT</v>
      </c>
      <c r="C18" s="91">
        <f t="shared" ref="C18:O18" si="12">C8*C14</f>
        <v>8.58</v>
      </c>
      <c r="D18" s="91">
        <f t="shared" si="12"/>
        <v>0</v>
      </c>
      <c r="E18" s="91">
        <f t="shared" si="12"/>
        <v>243.76</v>
      </c>
      <c r="F18" s="91">
        <f t="shared" si="12"/>
        <v>194.67</v>
      </c>
      <c r="G18" s="91">
        <f t="shared" si="12"/>
        <v>2.63</v>
      </c>
      <c r="H18" s="91"/>
      <c r="I18" s="91">
        <f t="shared" si="12"/>
        <v>0</v>
      </c>
      <c r="J18" s="91">
        <f t="shared" si="12"/>
        <v>0</v>
      </c>
      <c r="K18" s="91">
        <f t="shared" si="12"/>
        <v>0</v>
      </c>
      <c r="L18" s="91">
        <f t="shared" si="12"/>
        <v>0</v>
      </c>
      <c r="M18" s="91"/>
      <c r="N18" s="91">
        <f t="shared" si="12"/>
        <v>0</v>
      </c>
      <c r="O18" s="91">
        <f t="shared" si="12"/>
        <v>0</v>
      </c>
      <c r="P18" s="92">
        <f t="shared" ca="1" si="0"/>
        <v>438.43</v>
      </c>
      <c r="Q18" s="93">
        <f ca="1">SUMIF(C7:O19,"*Pos*",C18:O18)</f>
        <v>11.21</v>
      </c>
      <c r="R18" s="94">
        <f t="shared" si="1"/>
        <v>449.64</v>
      </c>
      <c r="S18" s="95"/>
      <c r="T18" s="74"/>
      <c r="U18" s="74" t="s">
        <v>45</v>
      </c>
      <c r="V18" s="96" t="e">
        <f>'246 (Mo-Fri)'!#REF!</f>
        <v>#REF!</v>
      </c>
      <c r="W18" s="96" t="e">
        <f>'246 (Mo-Fri)'!#REF!</f>
        <v>#REF!</v>
      </c>
      <c r="X18" s="97" t="e">
        <f t="shared" ref="X18:X19" si="13">V18+W18</f>
        <v>#REF!</v>
      </c>
      <c r="Y18" s="99"/>
    </row>
    <row r="19" spans="1:28" s="24" customFormat="1" ht="18" customHeight="1">
      <c r="B19" s="81" t="str">
        <f>B7&amp;"KMS SUN/PH"</f>
        <v>246KMS SUN/PH</v>
      </c>
      <c r="C19" s="100">
        <f t="shared" ref="C19:O19" si="14">C8*C15</f>
        <v>8.58</v>
      </c>
      <c r="D19" s="100">
        <f t="shared" si="14"/>
        <v>0</v>
      </c>
      <c r="E19" s="100">
        <f t="shared" si="14"/>
        <v>243.76</v>
      </c>
      <c r="F19" s="100">
        <f t="shared" si="14"/>
        <v>194.67</v>
      </c>
      <c r="G19" s="100">
        <f t="shared" si="14"/>
        <v>2.63</v>
      </c>
      <c r="H19" s="100"/>
      <c r="I19" s="100">
        <f t="shared" si="14"/>
        <v>0</v>
      </c>
      <c r="J19" s="100">
        <f t="shared" si="14"/>
        <v>0</v>
      </c>
      <c r="K19" s="100">
        <f t="shared" si="14"/>
        <v>0</v>
      </c>
      <c r="L19" s="100">
        <f t="shared" si="14"/>
        <v>0</v>
      </c>
      <c r="M19" s="100"/>
      <c r="N19" s="100">
        <f t="shared" si="14"/>
        <v>0</v>
      </c>
      <c r="O19" s="100">
        <f t="shared" si="14"/>
        <v>0</v>
      </c>
      <c r="P19" s="101">
        <f t="shared" ca="1" si="0"/>
        <v>438.43</v>
      </c>
      <c r="Q19" s="102">
        <f ca="1">SUMIF(C7:O19,"*Pos*",C19:O19)</f>
        <v>11.21</v>
      </c>
      <c r="R19" s="103">
        <f t="shared" si="1"/>
        <v>449.64</v>
      </c>
      <c r="S19" s="104"/>
      <c r="T19" s="105"/>
      <c r="U19" s="106" t="s">
        <v>47</v>
      </c>
      <c r="V19" s="107" t="e">
        <f>V18</f>
        <v>#REF!</v>
      </c>
      <c r="W19" s="107" t="e">
        <f>W18</f>
        <v>#REF!</v>
      </c>
      <c r="X19" s="108" t="e">
        <f t="shared" si="13"/>
        <v>#REF!</v>
      </c>
      <c r="Y19" s="109"/>
    </row>
    <row r="20" spans="1:28" s="28" customFormat="1" ht="18" customHeight="1">
      <c r="I20" s="29"/>
      <c r="J20" s="29"/>
      <c r="K20" s="29"/>
      <c r="L20" s="29"/>
      <c r="M20" s="29"/>
      <c r="N20" s="29"/>
      <c r="O20" s="29"/>
      <c r="P20" s="30"/>
      <c r="Q20" s="31"/>
      <c r="R20" s="31"/>
    </row>
    <row r="21" spans="1:28" s="24" customFormat="1" ht="51" customHeight="1">
      <c r="A21" s="23"/>
      <c r="B21" s="32" t="s">
        <v>49</v>
      </c>
      <c r="C21" s="33" t="s">
        <v>29</v>
      </c>
      <c r="D21" s="34" t="s">
        <v>30</v>
      </c>
      <c r="E21" s="34" t="s">
        <v>31</v>
      </c>
      <c r="F21" s="34" t="s">
        <v>32</v>
      </c>
      <c r="G21" s="34" t="s">
        <v>33</v>
      </c>
      <c r="H21" s="34"/>
      <c r="I21" s="35" t="s">
        <v>34</v>
      </c>
      <c r="J21" s="35"/>
      <c r="K21" s="35"/>
      <c r="L21" s="35"/>
      <c r="M21" s="35"/>
      <c r="N21" s="35"/>
      <c r="O21" s="35"/>
      <c r="P21" s="36" t="s">
        <v>35</v>
      </c>
      <c r="Q21" s="37" t="s">
        <v>36</v>
      </c>
      <c r="R21" s="38" t="s">
        <v>37</v>
      </c>
      <c r="S21" s="39" t="s">
        <v>50</v>
      </c>
      <c r="T21" s="40" t="e">
        <f>SUM(R31:R33)-SUM(X31:X33)</f>
        <v>#REF!</v>
      </c>
      <c r="U21" s="41"/>
      <c r="V21" s="42"/>
      <c r="W21" s="42"/>
      <c r="X21" s="42"/>
      <c r="Y21" s="43"/>
    </row>
    <row r="22" spans="1:28" s="31" customFormat="1" ht="18" customHeight="1">
      <c r="A22" s="30"/>
      <c r="B22" s="32" t="str">
        <f>B21 &amp;" Kms"</f>
        <v>246_12m Kms</v>
      </c>
      <c r="C22" s="44">
        <v>8.58</v>
      </c>
      <c r="D22" s="45">
        <v>2.29</v>
      </c>
      <c r="E22" s="45">
        <v>11.08</v>
      </c>
      <c r="F22" s="45">
        <v>9.27</v>
      </c>
      <c r="G22" s="45">
        <v>2.63</v>
      </c>
      <c r="H22" s="45"/>
      <c r="I22" s="46"/>
      <c r="J22" s="46"/>
      <c r="K22" s="46"/>
      <c r="L22" s="46"/>
      <c r="M22" s="46"/>
      <c r="N22" s="46"/>
      <c r="O22" s="46"/>
      <c r="P22" s="47">
        <f t="shared" ref="P22:P33" ca="1" si="15">R22-Q22</f>
        <v>20.350000000000001</v>
      </c>
      <c r="Q22" s="48">
        <f t="shared" ref="Q22:Q33" ca="1" si="16">SUMIF($C$21:$O$33,"*Pos*",C22:O22)</f>
        <v>13.5</v>
      </c>
      <c r="R22" s="49">
        <f t="shared" ref="R22:R33" si="17">SUM(C22:O22)</f>
        <v>33.85</v>
      </c>
      <c r="S22" s="50"/>
      <c r="T22" s="51"/>
      <c r="U22" s="51"/>
      <c r="V22" s="52"/>
      <c r="W22" s="52"/>
      <c r="X22" s="53"/>
      <c r="Y22" s="54"/>
    </row>
    <row r="23" spans="1:28" s="31" customFormat="1" ht="18" customHeight="1">
      <c r="A23" s="30"/>
      <c r="B23" s="55" t="s">
        <v>38</v>
      </c>
      <c r="C23" s="56">
        <v>6</v>
      </c>
      <c r="D23" s="57">
        <v>1</v>
      </c>
      <c r="E23" s="57">
        <v>33</v>
      </c>
      <c r="F23" s="57">
        <v>27</v>
      </c>
      <c r="G23" s="57">
        <v>7</v>
      </c>
      <c r="H23" s="57"/>
      <c r="I23" s="57">
        <v>0</v>
      </c>
      <c r="J23" s="57">
        <v>0</v>
      </c>
      <c r="K23" s="57">
        <v>0</v>
      </c>
      <c r="L23" s="57">
        <v>0</v>
      </c>
      <c r="M23" s="57"/>
      <c r="N23" s="57">
        <v>0</v>
      </c>
      <c r="O23" s="57">
        <v>0</v>
      </c>
      <c r="P23" s="58">
        <f t="shared" ca="1" si="15"/>
        <v>60</v>
      </c>
      <c r="Q23" s="59">
        <f t="shared" ca="1" si="16"/>
        <v>14</v>
      </c>
      <c r="R23" s="60">
        <f t="shared" si="17"/>
        <v>74</v>
      </c>
      <c r="S23" s="61"/>
      <c r="T23" s="62"/>
      <c r="U23" s="62"/>
      <c r="V23" s="30"/>
      <c r="W23" s="30"/>
      <c r="X23" s="63"/>
      <c r="Y23" s="64"/>
    </row>
    <row r="24" spans="1:28" s="31" customFormat="1" ht="18" customHeight="1">
      <c r="A24" s="30"/>
      <c r="B24" s="65" t="s">
        <v>39</v>
      </c>
      <c r="C24" s="66">
        <f>C23</f>
        <v>6</v>
      </c>
      <c r="D24" s="67">
        <f t="shared" ref="D24:D27" si="18">D23</f>
        <v>1</v>
      </c>
      <c r="E24" s="67">
        <f t="shared" ref="E24:E27" si="19">E23</f>
        <v>33</v>
      </c>
      <c r="F24" s="67">
        <f t="shared" ref="F24:F27" si="20">F23</f>
        <v>27</v>
      </c>
      <c r="G24" s="67">
        <f t="shared" ref="G24:G27" si="21">G23</f>
        <v>7</v>
      </c>
      <c r="H24" s="67"/>
      <c r="I24" s="67">
        <f t="shared" ref="I24:I27" si="22">I23</f>
        <v>0</v>
      </c>
      <c r="J24" s="67">
        <f t="shared" ref="J24:O27" si="23">J23</f>
        <v>0</v>
      </c>
      <c r="K24" s="67">
        <f t="shared" si="23"/>
        <v>0</v>
      </c>
      <c r="L24" s="67">
        <f t="shared" si="23"/>
        <v>0</v>
      </c>
      <c r="M24" s="67"/>
      <c r="N24" s="67">
        <f t="shared" si="23"/>
        <v>0</v>
      </c>
      <c r="O24" s="67">
        <f t="shared" si="23"/>
        <v>0</v>
      </c>
      <c r="P24" s="66">
        <f t="shared" ca="1" si="15"/>
        <v>60</v>
      </c>
      <c r="Q24" s="68">
        <f t="shared" ca="1" si="16"/>
        <v>14</v>
      </c>
      <c r="R24" s="69">
        <f t="shared" si="17"/>
        <v>74</v>
      </c>
      <c r="S24" s="61"/>
      <c r="T24" s="62"/>
      <c r="U24" s="62"/>
      <c r="V24" s="30"/>
      <c r="W24" s="30"/>
      <c r="X24" s="63"/>
      <c r="Y24" s="64"/>
    </row>
    <row r="25" spans="1:28" s="31" customFormat="1" ht="18" customHeight="1">
      <c r="A25" s="30"/>
      <c r="B25" s="65" t="s">
        <v>40</v>
      </c>
      <c r="C25" s="66">
        <f t="shared" ref="C25:C27" si="24">C24</f>
        <v>6</v>
      </c>
      <c r="D25" s="67">
        <f t="shared" si="18"/>
        <v>1</v>
      </c>
      <c r="E25" s="67">
        <f t="shared" si="19"/>
        <v>33</v>
      </c>
      <c r="F25" s="67">
        <f t="shared" si="20"/>
        <v>27</v>
      </c>
      <c r="G25" s="67">
        <f t="shared" si="21"/>
        <v>7</v>
      </c>
      <c r="H25" s="67"/>
      <c r="I25" s="67">
        <f t="shared" si="22"/>
        <v>0</v>
      </c>
      <c r="J25" s="67">
        <f t="shared" ref="J25:K27" si="25">J24</f>
        <v>0</v>
      </c>
      <c r="K25" s="67">
        <f t="shared" si="25"/>
        <v>0</v>
      </c>
      <c r="L25" s="67">
        <f t="shared" si="23"/>
        <v>0</v>
      </c>
      <c r="M25" s="67"/>
      <c r="N25" s="67">
        <f t="shared" si="23"/>
        <v>0</v>
      </c>
      <c r="O25" s="67">
        <f t="shared" si="23"/>
        <v>0</v>
      </c>
      <c r="P25" s="66">
        <f t="shared" ca="1" si="15"/>
        <v>60</v>
      </c>
      <c r="Q25" s="68">
        <f t="shared" ca="1" si="16"/>
        <v>14</v>
      </c>
      <c r="R25" s="69">
        <f t="shared" si="17"/>
        <v>74</v>
      </c>
      <c r="S25" s="61"/>
      <c r="T25" s="62"/>
      <c r="U25" s="62"/>
      <c r="V25" s="30"/>
      <c r="W25" s="30"/>
      <c r="X25" s="63"/>
      <c r="Y25" s="64"/>
    </row>
    <row r="26" spans="1:28" s="31" customFormat="1" ht="18" customHeight="1">
      <c r="A26" s="30"/>
      <c r="B26" s="65" t="s">
        <v>41</v>
      </c>
      <c r="C26" s="66">
        <f t="shared" si="24"/>
        <v>6</v>
      </c>
      <c r="D26" s="67">
        <f t="shared" si="18"/>
        <v>1</v>
      </c>
      <c r="E26" s="67">
        <f t="shared" si="19"/>
        <v>33</v>
      </c>
      <c r="F26" s="67">
        <f t="shared" si="20"/>
        <v>27</v>
      </c>
      <c r="G26" s="67">
        <f t="shared" si="21"/>
        <v>7</v>
      </c>
      <c r="H26" s="67"/>
      <c r="I26" s="67">
        <f t="shared" si="22"/>
        <v>0</v>
      </c>
      <c r="J26" s="67">
        <f t="shared" si="25"/>
        <v>0</v>
      </c>
      <c r="K26" s="67">
        <f t="shared" si="25"/>
        <v>0</v>
      </c>
      <c r="L26" s="67">
        <f t="shared" si="23"/>
        <v>0</v>
      </c>
      <c r="M26" s="67"/>
      <c r="N26" s="67">
        <f t="shared" si="23"/>
        <v>0</v>
      </c>
      <c r="O26" s="67">
        <f t="shared" si="23"/>
        <v>0</v>
      </c>
      <c r="P26" s="66">
        <f t="shared" ca="1" si="15"/>
        <v>60</v>
      </c>
      <c r="Q26" s="68">
        <f t="shared" ca="1" si="16"/>
        <v>14</v>
      </c>
      <c r="R26" s="69">
        <f t="shared" si="17"/>
        <v>74</v>
      </c>
      <c r="S26" s="61"/>
      <c r="T26" s="62"/>
      <c r="U26" s="70" t="s">
        <v>51</v>
      </c>
      <c r="V26" s="71"/>
      <c r="W26" s="72"/>
      <c r="X26" s="63"/>
      <c r="Y26" s="73" t="s">
        <v>146</v>
      </c>
    </row>
    <row r="27" spans="1:28" s="24" customFormat="1" ht="18" customHeight="1">
      <c r="B27" s="65" t="s">
        <v>42</v>
      </c>
      <c r="C27" s="66">
        <f t="shared" si="24"/>
        <v>6</v>
      </c>
      <c r="D27" s="67">
        <f t="shared" si="18"/>
        <v>1</v>
      </c>
      <c r="E27" s="67">
        <f t="shared" si="19"/>
        <v>33</v>
      </c>
      <c r="F27" s="67">
        <f t="shared" si="20"/>
        <v>27</v>
      </c>
      <c r="G27" s="67">
        <f t="shared" si="21"/>
        <v>7</v>
      </c>
      <c r="H27" s="67"/>
      <c r="I27" s="67">
        <f t="shared" si="22"/>
        <v>0</v>
      </c>
      <c r="J27" s="67">
        <f t="shared" si="25"/>
        <v>0</v>
      </c>
      <c r="K27" s="67">
        <f t="shared" si="25"/>
        <v>0</v>
      </c>
      <c r="L27" s="67">
        <f t="shared" si="23"/>
        <v>0</v>
      </c>
      <c r="M27" s="67"/>
      <c r="N27" s="67">
        <f t="shared" si="23"/>
        <v>0</v>
      </c>
      <c r="O27" s="67">
        <f t="shared" si="23"/>
        <v>0</v>
      </c>
      <c r="P27" s="66">
        <f t="shared" ca="1" si="15"/>
        <v>60</v>
      </c>
      <c r="Q27" s="68">
        <f t="shared" ca="1" si="16"/>
        <v>14</v>
      </c>
      <c r="R27" s="69">
        <f t="shared" si="17"/>
        <v>74</v>
      </c>
      <c r="S27" s="61"/>
      <c r="T27" s="62"/>
      <c r="U27" s="74" t="s">
        <v>43</v>
      </c>
      <c r="V27" s="75" t="e">
        <f>'246 (Mo-Fri)'!#REF!</f>
        <v>#REF!</v>
      </c>
      <c r="W27" s="76"/>
      <c r="X27" s="77" t="e">
        <f ca="1">V27-P27</f>
        <v>#REF!</v>
      </c>
      <c r="Y27" s="78"/>
      <c r="Z27" s="31"/>
      <c r="AA27" s="31"/>
      <c r="AB27" s="31"/>
    </row>
    <row r="28" spans="1:28" s="24" customFormat="1" ht="18" customHeight="1">
      <c r="B28" s="65" t="s">
        <v>44</v>
      </c>
      <c r="C28" s="79">
        <v>0</v>
      </c>
      <c r="D28" s="80">
        <v>0</v>
      </c>
      <c r="E28" s="80">
        <v>0</v>
      </c>
      <c r="F28" s="80">
        <v>0</v>
      </c>
      <c r="G28" s="80">
        <v>0</v>
      </c>
      <c r="H28" s="80"/>
      <c r="I28" s="80">
        <v>0</v>
      </c>
      <c r="J28" s="80">
        <v>0</v>
      </c>
      <c r="K28" s="80">
        <v>0</v>
      </c>
      <c r="L28" s="80">
        <v>0</v>
      </c>
      <c r="M28" s="80"/>
      <c r="N28" s="80">
        <v>0</v>
      </c>
      <c r="O28" s="80">
        <v>0</v>
      </c>
      <c r="P28" s="66">
        <f t="shared" ca="1" si="15"/>
        <v>0</v>
      </c>
      <c r="Q28" s="68">
        <f t="shared" ca="1" si="16"/>
        <v>0</v>
      </c>
      <c r="R28" s="69">
        <f t="shared" si="17"/>
        <v>0</v>
      </c>
      <c r="S28" s="61"/>
      <c r="T28" s="62"/>
      <c r="U28" s="74" t="s">
        <v>45</v>
      </c>
      <c r="V28" s="75"/>
      <c r="W28" s="76"/>
      <c r="X28" s="77"/>
      <c r="Y28" s="78"/>
      <c r="Z28" s="31"/>
      <c r="AA28" s="31"/>
      <c r="AB28" s="31"/>
    </row>
    <row r="29" spans="1:28" s="24" customFormat="1" ht="18" customHeight="1">
      <c r="B29" s="65" t="s">
        <v>46</v>
      </c>
      <c r="C29" s="79">
        <v>0</v>
      </c>
      <c r="D29" s="80">
        <v>0</v>
      </c>
      <c r="E29" s="80">
        <v>0</v>
      </c>
      <c r="F29" s="80">
        <v>0</v>
      </c>
      <c r="G29" s="80">
        <v>0</v>
      </c>
      <c r="H29" s="80"/>
      <c r="I29" s="80">
        <v>0</v>
      </c>
      <c r="J29" s="80">
        <v>0</v>
      </c>
      <c r="K29" s="80">
        <v>0</v>
      </c>
      <c r="L29" s="80">
        <v>0</v>
      </c>
      <c r="M29" s="80"/>
      <c r="N29" s="80">
        <v>0</v>
      </c>
      <c r="O29" s="80">
        <v>0</v>
      </c>
      <c r="P29" s="66">
        <f t="shared" ca="1" si="15"/>
        <v>0</v>
      </c>
      <c r="Q29" s="68">
        <f t="shared" ca="1" si="16"/>
        <v>0</v>
      </c>
      <c r="R29" s="69">
        <f t="shared" si="17"/>
        <v>0</v>
      </c>
      <c r="S29" s="61"/>
      <c r="T29" s="62"/>
      <c r="U29" s="74" t="s">
        <v>47</v>
      </c>
      <c r="V29" s="75"/>
      <c r="W29" s="76"/>
      <c r="X29" s="77"/>
      <c r="Y29" s="78"/>
      <c r="Z29" s="31"/>
    </row>
    <row r="30" spans="1:28" s="24" customFormat="1" ht="18" customHeight="1">
      <c r="B30" s="81" t="s">
        <v>48</v>
      </c>
      <c r="C30" s="82">
        <f t="shared" ref="C30:E30" si="26">C29</f>
        <v>0</v>
      </c>
      <c r="D30" s="83">
        <f t="shared" si="26"/>
        <v>0</v>
      </c>
      <c r="E30" s="83">
        <f t="shared" si="26"/>
        <v>0</v>
      </c>
      <c r="F30" s="83">
        <f>F29</f>
        <v>0</v>
      </c>
      <c r="G30" s="83">
        <f t="shared" ref="G30:O30" si="27">G29</f>
        <v>0</v>
      </c>
      <c r="H30" s="83"/>
      <c r="I30" s="83">
        <f t="shared" si="27"/>
        <v>0</v>
      </c>
      <c r="J30" s="83">
        <f t="shared" si="27"/>
        <v>0</v>
      </c>
      <c r="K30" s="83">
        <f t="shared" si="27"/>
        <v>0</v>
      </c>
      <c r="L30" s="83">
        <f t="shared" si="27"/>
        <v>0</v>
      </c>
      <c r="M30" s="83"/>
      <c r="N30" s="83">
        <f t="shared" si="27"/>
        <v>0</v>
      </c>
      <c r="O30" s="83">
        <f t="shared" si="27"/>
        <v>0</v>
      </c>
      <c r="P30" s="82">
        <f t="shared" ca="1" si="15"/>
        <v>0</v>
      </c>
      <c r="Q30" s="84">
        <f t="shared" ca="1" si="16"/>
        <v>0</v>
      </c>
      <c r="R30" s="85">
        <f t="shared" si="17"/>
        <v>0</v>
      </c>
      <c r="S30" s="61"/>
      <c r="T30" s="62"/>
      <c r="U30" s="86" t="s">
        <v>147</v>
      </c>
      <c r="V30" s="87" t="s">
        <v>148</v>
      </c>
      <c r="W30" s="87" t="s">
        <v>149</v>
      </c>
      <c r="X30" s="88" t="s">
        <v>133</v>
      </c>
      <c r="Y30" s="89"/>
      <c r="Z30" s="31"/>
    </row>
    <row r="31" spans="1:28" s="24" customFormat="1" ht="18" customHeight="1">
      <c r="B31" s="90" t="str">
        <f>B21&amp;"KMS WKD"</f>
        <v>246_12mKMS WKD</v>
      </c>
      <c r="C31" s="91">
        <f>C$22*C27</f>
        <v>51.480000000000004</v>
      </c>
      <c r="D31" s="91">
        <f t="shared" ref="D31:O31" si="28">D$22*D27</f>
        <v>2.29</v>
      </c>
      <c r="E31" s="91">
        <f t="shared" si="28"/>
        <v>365.64</v>
      </c>
      <c r="F31" s="91">
        <f t="shared" si="28"/>
        <v>250.29</v>
      </c>
      <c r="G31" s="91">
        <f t="shared" si="28"/>
        <v>18.41</v>
      </c>
      <c r="H31" s="91"/>
      <c r="I31" s="91">
        <f t="shared" si="28"/>
        <v>0</v>
      </c>
      <c r="J31" s="91">
        <f t="shared" si="28"/>
        <v>0</v>
      </c>
      <c r="K31" s="91">
        <f t="shared" si="28"/>
        <v>0</v>
      </c>
      <c r="L31" s="91">
        <f t="shared" si="28"/>
        <v>0</v>
      </c>
      <c r="M31" s="91"/>
      <c r="N31" s="91">
        <f t="shared" si="28"/>
        <v>0</v>
      </c>
      <c r="O31" s="91">
        <f t="shared" si="28"/>
        <v>0</v>
      </c>
      <c r="P31" s="92">
        <f ca="1">R31-Q31</f>
        <v>615.92999999999984</v>
      </c>
      <c r="Q31" s="93">
        <f t="shared" ca="1" si="16"/>
        <v>72.180000000000007</v>
      </c>
      <c r="R31" s="94">
        <f t="shared" si="17"/>
        <v>688.1099999999999</v>
      </c>
      <c r="S31" s="95"/>
      <c r="T31" s="74"/>
      <c r="U31" s="74" t="s">
        <v>43</v>
      </c>
      <c r="V31" s="96" t="e">
        <f>'246 (Mo-Fri)'!#REF!</f>
        <v>#REF!</v>
      </c>
      <c r="W31" s="96" t="e">
        <f>'246 (Mo-Fri)'!#REF!</f>
        <v>#REF!</v>
      </c>
      <c r="X31" s="97" t="e">
        <f>V31+W31</f>
        <v>#REF!</v>
      </c>
      <c r="Y31" s="98"/>
      <c r="Z31" s="31"/>
    </row>
    <row r="32" spans="1:28" s="24" customFormat="1" ht="18" customHeight="1">
      <c r="B32" s="90" t="str">
        <f>B21&amp;"KMS SAT"</f>
        <v>246_12mKMS SAT</v>
      </c>
      <c r="C32" s="91">
        <f t="shared" ref="C32:O32" si="29">C$22*C28</f>
        <v>0</v>
      </c>
      <c r="D32" s="91">
        <f t="shared" si="29"/>
        <v>0</v>
      </c>
      <c r="E32" s="91">
        <f t="shared" si="29"/>
        <v>0</v>
      </c>
      <c r="F32" s="91">
        <f t="shared" si="29"/>
        <v>0</v>
      </c>
      <c r="G32" s="91">
        <f t="shared" si="29"/>
        <v>0</v>
      </c>
      <c r="H32" s="91"/>
      <c r="I32" s="91">
        <f t="shared" si="29"/>
        <v>0</v>
      </c>
      <c r="J32" s="91">
        <f t="shared" si="29"/>
        <v>0</v>
      </c>
      <c r="K32" s="91">
        <f t="shared" si="29"/>
        <v>0</v>
      </c>
      <c r="L32" s="91">
        <f t="shared" si="29"/>
        <v>0</v>
      </c>
      <c r="M32" s="91"/>
      <c r="N32" s="91">
        <f t="shared" si="29"/>
        <v>0</v>
      </c>
      <c r="O32" s="91">
        <f t="shared" si="29"/>
        <v>0</v>
      </c>
      <c r="P32" s="92">
        <f t="shared" ca="1" si="15"/>
        <v>0</v>
      </c>
      <c r="Q32" s="93">
        <f t="shared" ca="1" si="16"/>
        <v>0</v>
      </c>
      <c r="R32" s="94">
        <f t="shared" si="17"/>
        <v>0</v>
      </c>
      <c r="S32" s="95"/>
      <c r="T32" s="74"/>
      <c r="U32" s="74" t="s">
        <v>45</v>
      </c>
      <c r="V32" s="96"/>
      <c r="W32" s="96"/>
      <c r="X32" s="97"/>
      <c r="Y32" s="99"/>
    </row>
    <row r="33" spans="1:28" s="24" customFormat="1" ht="18" customHeight="1">
      <c r="B33" s="81" t="str">
        <f>B21&amp;"KMS SUN/PH"</f>
        <v>246_12mKMS SUN/PH</v>
      </c>
      <c r="C33" s="100">
        <f t="shared" ref="C33:O33" si="30">C$22*C29</f>
        <v>0</v>
      </c>
      <c r="D33" s="100">
        <f t="shared" si="30"/>
        <v>0</v>
      </c>
      <c r="E33" s="100">
        <f t="shared" si="30"/>
        <v>0</v>
      </c>
      <c r="F33" s="100">
        <f t="shared" si="30"/>
        <v>0</v>
      </c>
      <c r="G33" s="100">
        <f t="shared" si="30"/>
        <v>0</v>
      </c>
      <c r="H33" s="100"/>
      <c r="I33" s="100">
        <f t="shared" si="30"/>
        <v>0</v>
      </c>
      <c r="J33" s="100">
        <f t="shared" si="30"/>
        <v>0</v>
      </c>
      <c r="K33" s="100">
        <f t="shared" si="30"/>
        <v>0</v>
      </c>
      <c r="L33" s="100">
        <f t="shared" si="30"/>
        <v>0</v>
      </c>
      <c r="M33" s="100"/>
      <c r="N33" s="100">
        <f t="shared" si="30"/>
        <v>0</v>
      </c>
      <c r="O33" s="100">
        <f t="shared" si="30"/>
        <v>0</v>
      </c>
      <c r="P33" s="101">
        <f t="shared" ca="1" si="15"/>
        <v>0</v>
      </c>
      <c r="Q33" s="102">
        <f t="shared" ca="1" si="16"/>
        <v>0</v>
      </c>
      <c r="R33" s="103">
        <f t="shared" si="17"/>
        <v>0</v>
      </c>
      <c r="S33" s="104"/>
      <c r="T33" s="105"/>
      <c r="U33" s="106" t="s">
        <v>47</v>
      </c>
      <c r="V33" s="107"/>
      <c r="W33" s="107"/>
      <c r="X33" s="108"/>
      <c r="Y33" s="109"/>
    </row>
    <row r="34" spans="1:28" s="28" customFormat="1" ht="18" customHeight="1">
      <c r="I34" s="29"/>
      <c r="J34" s="29"/>
      <c r="K34" s="29"/>
      <c r="L34" s="29"/>
      <c r="M34" s="29"/>
      <c r="N34" s="29"/>
      <c r="O34" s="29"/>
      <c r="P34" s="30"/>
      <c r="Q34" s="31"/>
      <c r="R34" s="31"/>
    </row>
    <row r="35" spans="1:28" s="24" customFormat="1" ht="51" customHeight="1">
      <c r="A35" s="23"/>
      <c r="B35" s="32" t="s">
        <v>133</v>
      </c>
      <c r="C35" s="33" t="s">
        <v>29</v>
      </c>
      <c r="D35" s="34" t="s">
        <v>30</v>
      </c>
      <c r="E35" s="34" t="s">
        <v>31</v>
      </c>
      <c r="F35" s="34" t="s">
        <v>32</v>
      </c>
      <c r="G35" s="34" t="s">
        <v>33</v>
      </c>
      <c r="H35" s="34"/>
      <c r="I35" s="35" t="s">
        <v>34</v>
      </c>
      <c r="J35" s="35"/>
      <c r="K35" s="35"/>
      <c r="L35" s="35"/>
      <c r="M35" s="35"/>
      <c r="N35" s="35"/>
      <c r="O35" s="35"/>
      <c r="P35" s="36" t="s">
        <v>35</v>
      </c>
      <c r="Q35" s="37" t="s">
        <v>36</v>
      </c>
      <c r="R35" s="38" t="s">
        <v>37</v>
      </c>
      <c r="S35" s="39"/>
      <c r="T35" s="40" t="e">
        <f>SUM(R45:R47)-SUM(X45:X47)</f>
        <v>#REF!</v>
      </c>
      <c r="U35" s="41"/>
      <c r="V35" s="42"/>
      <c r="W35" s="42"/>
      <c r="X35" s="42"/>
      <c r="Y35" s="43"/>
    </row>
    <row r="36" spans="1:28" s="31" customFormat="1" ht="18" customHeight="1">
      <c r="A36" s="30"/>
      <c r="B36" s="32" t="str">
        <f>B35 &amp;" Kms"</f>
        <v>TOTAL Kms</v>
      </c>
      <c r="C36" s="44">
        <v>8.58</v>
      </c>
      <c r="D36" s="45">
        <v>2.29</v>
      </c>
      <c r="E36" s="45">
        <v>11.08</v>
      </c>
      <c r="F36" s="45">
        <v>9.27</v>
      </c>
      <c r="G36" s="45">
        <v>2.63</v>
      </c>
      <c r="H36" s="45"/>
      <c r="I36" s="46">
        <v>8.58</v>
      </c>
      <c r="J36" s="46"/>
      <c r="K36" s="46"/>
      <c r="L36" s="46"/>
      <c r="M36" s="46"/>
      <c r="N36" s="46"/>
      <c r="O36" s="46"/>
      <c r="P36" s="47">
        <f t="shared" ref="P36" ca="1" si="31">R36-Q36</f>
        <v>20.350000000000001</v>
      </c>
      <c r="Q36" s="48">
        <f ca="1">SUMIF(C35:O47,"*Pos*",C36:O36)</f>
        <v>22.08</v>
      </c>
      <c r="R36" s="49">
        <f>SUM(C36:O36)</f>
        <v>42.43</v>
      </c>
      <c r="S36" s="50"/>
      <c r="T36" s="51"/>
      <c r="U36" s="51"/>
      <c r="V36" s="52"/>
      <c r="W36" s="52"/>
      <c r="X36" s="53"/>
      <c r="Y36" s="54"/>
    </row>
    <row r="37" spans="1:28" s="31" customFormat="1" ht="18" customHeight="1">
      <c r="A37" s="30"/>
      <c r="B37" s="55" t="s">
        <v>38</v>
      </c>
      <c r="C37" s="56">
        <f>C9+C23</f>
        <v>6</v>
      </c>
      <c r="D37" s="57">
        <f t="shared" ref="C37:R47" si="32">D9+D23</f>
        <v>1</v>
      </c>
      <c r="E37" s="57">
        <f t="shared" si="32"/>
        <v>33</v>
      </c>
      <c r="F37" s="57">
        <f t="shared" si="32"/>
        <v>27</v>
      </c>
      <c r="G37" s="57">
        <f t="shared" si="32"/>
        <v>7</v>
      </c>
      <c r="H37" s="57"/>
      <c r="I37" s="57">
        <f t="shared" si="32"/>
        <v>0</v>
      </c>
      <c r="J37" s="57">
        <f t="shared" si="32"/>
        <v>0</v>
      </c>
      <c r="K37" s="57">
        <f t="shared" si="32"/>
        <v>0</v>
      </c>
      <c r="L37" s="57">
        <f t="shared" si="32"/>
        <v>0</v>
      </c>
      <c r="M37" s="57"/>
      <c r="N37" s="57">
        <f t="shared" si="32"/>
        <v>0</v>
      </c>
      <c r="O37" s="57">
        <f t="shared" si="32"/>
        <v>0</v>
      </c>
      <c r="P37" s="58">
        <f t="shared" ca="1" si="32"/>
        <v>60</v>
      </c>
      <c r="Q37" s="59">
        <f t="shared" ca="1" si="32"/>
        <v>14</v>
      </c>
      <c r="R37" s="60">
        <f t="shared" si="32"/>
        <v>74</v>
      </c>
      <c r="S37" s="61"/>
      <c r="T37" s="62"/>
      <c r="U37" s="62"/>
      <c r="V37" s="30"/>
      <c r="W37" s="30"/>
      <c r="X37" s="63"/>
      <c r="Y37" s="64"/>
    </row>
    <row r="38" spans="1:28" s="31" customFormat="1" ht="18" customHeight="1">
      <c r="A38" s="30"/>
      <c r="B38" s="65" t="s">
        <v>39</v>
      </c>
      <c r="C38" s="66">
        <f t="shared" si="32"/>
        <v>6</v>
      </c>
      <c r="D38" s="67">
        <f t="shared" si="32"/>
        <v>1</v>
      </c>
      <c r="E38" s="67">
        <f t="shared" si="32"/>
        <v>33</v>
      </c>
      <c r="F38" s="67">
        <f t="shared" si="32"/>
        <v>27</v>
      </c>
      <c r="G38" s="67">
        <f t="shared" si="32"/>
        <v>7</v>
      </c>
      <c r="H38" s="67"/>
      <c r="I38" s="67">
        <f t="shared" si="32"/>
        <v>0</v>
      </c>
      <c r="J38" s="67">
        <f t="shared" si="32"/>
        <v>0</v>
      </c>
      <c r="K38" s="67">
        <f t="shared" si="32"/>
        <v>0</v>
      </c>
      <c r="L38" s="67">
        <f t="shared" si="32"/>
        <v>0</v>
      </c>
      <c r="M38" s="67"/>
      <c r="N38" s="67">
        <f t="shared" si="32"/>
        <v>0</v>
      </c>
      <c r="O38" s="67">
        <f t="shared" si="32"/>
        <v>0</v>
      </c>
      <c r="P38" s="66">
        <f t="shared" ca="1" si="32"/>
        <v>60</v>
      </c>
      <c r="Q38" s="68">
        <f ca="1">Q10+Q24</f>
        <v>14</v>
      </c>
      <c r="R38" s="69">
        <f t="shared" si="32"/>
        <v>74</v>
      </c>
      <c r="S38" s="61"/>
      <c r="T38" s="62"/>
      <c r="U38" s="62"/>
      <c r="V38" s="30"/>
      <c r="W38" s="30"/>
      <c r="X38" s="63"/>
      <c r="Y38" s="64"/>
    </row>
    <row r="39" spans="1:28" s="31" customFormat="1" ht="18" customHeight="1">
      <c r="A39" s="30"/>
      <c r="B39" s="65" t="s">
        <v>40</v>
      </c>
      <c r="C39" s="66">
        <f t="shared" si="32"/>
        <v>6</v>
      </c>
      <c r="D39" s="67">
        <f t="shared" si="32"/>
        <v>1</v>
      </c>
      <c r="E39" s="67">
        <f t="shared" si="32"/>
        <v>33</v>
      </c>
      <c r="F39" s="67">
        <f t="shared" si="32"/>
        <v>27</v>
      </c>
      <c r="G39" s="67">
        <f t="shared" si="32"/>
        <v>7</v>
      </c>
      <c r="H39" s="67"/>
      <c r="I39" s="67">
        <f t="shared" si="32"/>
        <v>0</v>
      </c>
      <c r="J39" s="67">
        <f t="shared" si="32"/>
        <v>0</v>
      </c>
      <c r="K39" s="67">
        <f t="shared" si="32"/>
        <v>0</v>
      </c>
      <c r="L39" s="67">
        <f t="shared" si="32"/>
        <v>0</v>
      </c>
      <c r="M39" s="67"/>
      <c r="N39" s="67">
        <f t="shared" si="32"/>
        <v>0</v>
      </c>
      <c r="O39" s="67">
        <f t="shared" si="32"/>
        <v>0</v>
      </c>
      <c r="P39" s="66">
        <f t="shared" ca="1" si="32"/>
        <v>60</v>
      </c>
      <c r="Q39" s="68">
        <f t="shared" ca="1" si="32"/>
        <v>14</v>
      </c>
      <c r="R39" s="69">
        <f t="shared" si="32"/>
        <v>74</v>
      </c>
      <c r="S39" s="61"/>
      <c r="T39" s="62"/>
      <c r="U39" s="62"/>
      <c r="V39" s="30"/>
      <c r="W39" s="30"/>
      <c r="X39" s="63"/>
      <c r="Y39" s="64"/>
    </row>
    <row r="40" spans="1:28" s="31" customFormat="1" ht="18" customHeight="1">
      <c r="A40" s="30"/>
      <c r="B40" s="65" t="s">
        <v>41</v>
      </c>
      <c r="C40" s="66">
        <f t="shared" si="32"/>
        <v>6</v>
      </c>
      <c r="D40" s="67">
        <f t="shared" si="32"/>
        <v>1</v>
      </c>
      <c r="E40" s="67">
        <f t="shared" si="32"/>
        <v>33</v>
      </c>
      <c r="F40" s="67">
        <f t="shared" si="32"/>
        <v>27</v>
      </c>
      <c r="G40" s="67">
        <f t="shared" si="32"/>
        <v>7</v>
      </c>
      <c r="H40" s="67"/>
      <c r="I40" s="67">
        <f t="shared" si="32"/>
        <v>0</v>
      </c>
      <c r="J40" s="67">
        <f t="shared" si="32"/>
        <v>0</v>
      </c>
      <c r="K40" s="67">
        <f t="shared" si="32"/>
        <v>0</v>
      </c>
      <c r="L40" s="67">
        <f t="shared" si="32"/>
        <v>0</v>
      </c>
      <c r="M40" s="67"/>
      <c r="N40" s="67">
        <f t="shared" si="32"/>
        <v>0</v>
      </c>
      <c r="O40" s="67">
        <f t="shared" si="32"/>
        <v>0</v>
      </c>
      <c r="P40" s="66">
        <f t="shared" ca="1" si="32"/>
        <v>60</v>
      </c>
      <c r="Q40" s="68">
        <f t="shared" ca="1" si="32"/>
        <v>14</v>
      </c>
      <c r="R40" s="69">
        <f t="shared" si="32"/>
        <v>74</v>
      </c>
      <c r="S40" s="61"/>
      <c r="T40" s="62"/>
      <c r="U40" s="70" t="s">
        <v>51</v>
      </c>
      <c r="V40" s="71"/>
      <c r="W40" s="72"/>
      <c r="X40" s="63"/>
      <c r="Y40" s="73" t="s">
        <v>146</v>
      </c>
    </row>
    <row r="41" spans="1:28" s="24" customFormat="1" ht="18" customHeight="1">
      <c r="B41" s="65" t="s">
        <v>42</v>
      </c>
      <c r="C41" s="66">
        <f t="shared" si="32"/>
        <v>6</v>
      </c>
      <c r="D41" s="67">
        <f t="shared" si="32"/>
        <v>1</v>
      </c>
      <c r="E41" s="67">
        <f t="shared" si="32"/>
        <v>33</v>
      </c>
      <c r="F41" s="67">
        <f t="shared" si="32"/>
        <v>27</v>
      </c>
      <c r="G41" s="67">
        <f t="shared" si="32"/>
        <v>7</v>
      </c>
      <c r="H41" s="67"/>
      <c r="I41" s="67">
        <f t="shared" si="32"/>
        <v>0</v>
      </c>
      <c r="J41" s="67">
        <f t="shared" si="32"/>
        <v>0</v>
      </c>
      <c r="K41" s="67">
        <f t="shared" si="32"/>
        <v>0</v>
      </c>
      <c r="L41" s="67">
        <f t="shared" si="32"/>
        <v>0</v>
      </c>
      <c r="M41" s="67"/>
      <c r="N41" s="67">
        <f t="shared" si="32"/>
        <v>0</v>
      </c>
      <c r="O41" s="67">
        <f t="shared" si="32"/>
        <v>0</v>
      </c>
      <c r="P41" s="66">
        <f t="shared" ca="1" si="32"/>
        <v>60</v>
      </c>
      <c r="Q41" s="68">
        <f t="shared" ca="1" si="32"/>
        <v>14</v>
      </c>
      <c r="R41" s="69">
        <f t="shared" si="32"/>
        <v>74</v>
      </c>
      <c r="S41" s="61"/>
      <c r="T41" s="62"/>
      <c r="U41" s="74" t="s">
        <v>43</v>
      </c>
      <c r="V41" s="75" t="e">
        <f>V13+V27</f>
        <v>#REF!</v>
      </c>
      <c r="W41" s="76"/>
      <c r="X41" s="77" t="e">
        <f ca="1">X13+X27</f>
        <v>#REF!</v>
      </c>
      <c r="Y41" s="78">
        <f>Y13+Y27</f>
        <v>0</v>
      </c>
      <c r="Z41" s="31"/>
      <c r="AA41" s="31"/>
      <c r="AB41" s="31"/>
    </row>
    <row r="42" spans="1:28" s="24" customFormat="1" ht="18" customHeight="1">
      <c r="B42" s="65" t="s">
        <v>44</v>
      </c>
      <c r="C42" s="79">
        <f t="shared" si="32"/>
        <v>1</v>
      </c>
      <c r="D42" s="80">
        <f t="shared" si="32"/>
        <v>0</v>
      </c>
      <c r="E42" s="80">
        <f t="shared" si="32"/>
        <v>22</v>
      </c>
      <c r="F42" s="80">
        <f t="shared" si="32"/>
        <v>21</v>
      </c>
      <c r="G42" s="80">
        <f t="shared" si="32"/>
        <v>1</v>
      </c>
      <c r="H42" s="80"/>
      <c r="I42" s="80">
        <f t="shared" si="32"/>
        <v>0</v>
      </c>
      <c r="J42" s="80">
        <f t="shared" si="32"/>
        <v>0</v>
      </c>
      <c r="K42" s="80">
        <f t="shared" si="32"/>
        <v>0</v>
      </c>
      <c r="L42" s="80">
        <f t="shared" si="32"/>
        <v>0</v>
      </c>
      <c r="M42" s="80"/>
      <c r="N42" s="80">
        <f t="shared" si="32"/>
        <v>0</v>
      </c>
      <c r="O42" s="80">
        <f t="shared" si="32"/>
        <v>0</v>
      </c>
      <c r="P42" s="66">
        <f t="shared" ca="1" si="32"/>
        <v>43</v>
      </c>
      <c r="Q42" s="68">
        <f t="shared" ca="1" si="32"/>
        <v>2</v>
      </c>
      <c r="R42" s="69">
        <f t="shared" si="32"/>
        <v>45</v>
      </c>
      <c r="S42" s="61"/>
      <c r="T42" s="62"/>
      <c r="U42" s="74" t="s">
        <v>45</v>
      </c>
      <c r="V42" s="75" t="e">
        <f t="shared" ref="V42:Y43" si="33">V14+V28</f>
        <v>#REF!</v>
      </c>
      <c r="W42" s="76"/>
      <c r="X42" s="77" t="e">
        <f t="shared" ca="1" si="33"/>
        <v>#REF!</v>
      </c>
      <c r="Y42" s="78" t="e">
        <f t="shared" si="33"/>
        <v>#REF!</v>
      </c>
      <c r="Z42" s="31"/>
      <c r="AA42" s="31"/>
      <c r="AB42" s="31"/>
    </row>
    <row r="43" spans="1:28" s="24" customFormat="1" ht="18" customHeight="1">
      <c r="B43" s="65" t="s">
        <v>46</v>
      </c>
      <c r="C43" s="79">
        <f t="shared" si="32"/>
        <v>1</v>
      </c>
      <c r="D43" s="80">
        <f t="shared" si="32"/>
        <v>0</v>
      </c>
      <c r="E43" s="80">
        <f t="shared" si="32"/>
        <v>22</v>
      </c>
      <c r="F43" s="80">
        <f t="shared" si="32"/>
        <v>21</v>
      </c>
      <c r="G43" s="80">
        <f t="shared" si="32"/>
        <v>1</v>
      </c>
      <c r="H43" s="80"/>
      <c r="I43" s="80">
        <f t="shared" si="32"/>
        <v>0</v>
      </c>
      <c r="J43" s="80">
        <f t="shared" si="32"/>
        <v>0</v>
      </c>
      <c r="K43" s="80">
        <f t="shared" si="32"/>
        <v>0</v>
      </c>
      <c r="L43" s="80">
        <f t="shared" si="32"/>
        <v>0</v>
      </c>
      <c r="M43" s="80"/>
      <c r="N43" s="80">
        <f t="shared" si="32"/>
        <v>0</v>
      </c>
      <c r="O43" s="80">
        <f t="shared" si="32"/>
        <v>0</v>
      </c>
      <c r="P43" s="66">
        <f t="shared" ca="1" si="32"/>
        <v>43</v>
      </c>
      <c r="Q43" s="68">
        <f t="shared" ca="1" si="32"/>
        <v>2</v>
      </c>
      <c r="R43" s="69">
        <f t="shared" si="32"/>
        <v>45</v>
      </c>
      <c r="S43" s="61"/>
      <c r="T43" s="62"/>
      <c r="U43" s="74" t="s">
        <v>47</v>
      </c>
      <c r="V43" s="75" t="e">
        <f t="shared" si="33"/>
        <v>#REF!</v>
      </c>
      <c r="W43" s="76"/>
      <c r="X43" s="77" t="e">
        <f t="shared" ca="1" si="33"/>
        <v>#REF!</v>
      </c>
      <c r="Y43" s="78" t="e">
        <f t="shared" si="33"/>
        <v>#REF!</v>
      </c>
      <c r="Z43" s="31"/>
    </row>
    <row r="44" spans="1:28" s="24" customFormat="1" ht="18" customHeight="1">
      <c r="B44" s="81" t="s">
        <v>48</v>
      </c>
      <c r="C44" s="82">
        <f t="shared" si="32"/>
        <v>1</v>
      </c>
      <c r="D44" s="83">
        <f t="shared" si="32"/>
        <v>0</v>
      </c>
      <c r="E44" s="83">
        <f t="shared" si="32"/>
        <v>22</v>
      </c>
      <c r="F44" s="83">
        <f t="shared" si="32"/>
        <v>21</v>
      </c>
      <c r="G44" s="83">
        <f t="shared" si="32"/>
        <v>1</v>
      </c>
      <c r="H44" s="83"/>
      <c r="I44" s="83">
        <f t="shared" si="32"/>
        <v>0</v>
      </c>
      <c r="J44" s="83">
        <f t="shared" si="32"/>
        <v>0</v>
      </c>
      <c r="K44" s="83">
        <f t="shared" si="32"/>
        <v>0</v>
      </c>
      <c r="L44" s="83">
        <f t="shared" si="32"/>
        <v>0</v>
      </c>
      <c r="M44" s="83"/>
      <c r="N44" s="83">
        <f t="shared" si="32"/>
        <v>0</v>
      </c>
      <c r="O44" s="83">
        <f t="shared" si="32"/>
        <v>0</v>
      </c>
      <c r="P44" s="82">
        <f t="shared" ca="1" si="32"/>
        <v>43</v>
      </c>
      <c r="Q44" s="84">
        <f t="shared" ca="1" si="32"/>
        <v>2</v>
      </c>
      <c r="R44" s="85">
        <f t="shared" si="32"/>
        <v>45</v>
      </c>
      <c r="S44" s="61"/>
      <c r="T44" s="62"/>
      <c r="U44" s="86" t="s">
        <v>147</v>
      </c>
      <c r="V44" s="87" t="s">
        <v>148</v>
      </c>
      <c r="W44" s="87" t="s">
        <v>149</v>
      </c>
      <c r="X44" s="88" t="s">
        <v>133</v>
      </c>
      <c r="Y44" s="89"/>
      <c r="Z44" s="31"/>
    </row>
    <row r="45" spans="1:28" s="24" customFormat="1" ht="18" customHeight="1">
      <c r="B45" s="90" t="str">
        <f>B35&amp;"KMS WKD"</f>
        <v>TOTALKMS WKD</v>
      </c>
      <c r="C45" s="91">
        <f>C17+C31</f>
        <v>51.480000000000004</v>
      </c>
      <c r="D45" s="91">
        <f t="shared" si="32"/>
        <v>2.29</v>
      </c>
      <c r="E45" s="91">
        <f t="shared" si="32"/>
        <v>365.64</v>
      </c>
      <c r="F45" s="91">
        <f t="shared" si="32"/>
        <v>250.29</v>
      </c>
      <c r="G45" s="91">
        <f t="shared" si="32"/>
        <v>18.41</v>
      </c>
      <c r="H45" s="91"/>
      <c r="I45" s="91">
        <f t="shared" si="32"/>
        <v>0</v>
      </c>
      <c r="J45" s="91">
        <f t="shared" si="32"/>
        <v>0</v>
      </c>
      <c r="K45" s="91">
        <f t="shared" si="32"/>
        <v>0</v>
      </c>
      <c r="L45" s="91">
        <f t="shared" si="32"/>
        <v>0</v>
      </c>
      <c r="M45" s="91"/>
      <c r="N45" s="91">
        <f t="shared" si="32"/>
        <v>0</v>
      </c>
      <c r="O45" s="91">
        <f t="shared" si="32"/>
        <v>0</v>
      </c>
      <c r="P45" s="92">
        <f t="shared" ca="1" si="32"/>
        <v>615.92999999999984</v>
      </c>
      <c r="Q45" s="93">
        <f t="shared" ca="1" si="32"/>
        <v>72.180000000000007</v>
      </c>
      <c r="R45" s="94">
        <f t="shared" si="32"/>
        <v>688.1099999999999</v>
      </c>
      <c r="S45" s="95"/>
      <c r="T45" s="74"/>
      <c r="U45" s="74" t="s">
        <v>43</v>
      </c>
      <c r="V45" s="96" t="e">
        <f t="shared" ref="V45:X47" si="34">V17+V31</f>
        <v>#REF!</v>
      </c>
      <c r="W45" s="96" t="e">
        <f t="shared" si="34"/>
        <v>#REF!</v>
      </c>
      <c r="X45" s="97" t="e">
        <f t="shared" si="34"/>
        <v>#REF!</v>
      </c>
      <c r="Y45" s="98"/>
      <c r="Z45" s="31"/>
    </row>
    <row r="46" spans="1:28" s="24" customFormat="1" ht="18" customHeight="1">
      <c r="B46" s="90" t="str">
        <f>B35&amp;"KMS SAT"</f>
        <v>TOTALKMS SAT</v>
      </c>
      <c r="C46" s="91">
        <f t="shared" si="32"/>
        <v>8.58</v>
      </c>
      <c r="D46" s="91">
        <f t="shared" si="32"/>
        <v>0</v>
      </c>
      <c r="E46" s="91">
        <f t="shared" si="32"/>
        <v>243.76</v>
      </c>
      <c r="F46" s="91">
        <f t="shared" si="32"/>
        <v>194.67</v>
      </c>
      <c r="G46" s="91">
        <f t="shared" si="32"/>
        <v>2.63</v>
      </c>
      <c r="H46" s="91"/>
      <c r="I46" s="91">
        <f t="shared" si="32"/>
        <v>0</v>
      </c>
      <c r="J46" s="91">
        <f t="shared" si="32"/>
        <v>0</v>
      </c>
      <c r="K46" s="91">
        <f t="shared" si="32"/>
        <v>0</v>
      </c>
      <c r="L46" s="91">
        <f t="shared" si="32"/>
        <v>0</v>
      </c>
      <c r="M46" s="91"/>
      <c r="N46" s="91">
        <f t="shared" si="32"/>
        <v>0</v>
      </c>
      <c r="O46" s="91">
        <f t="shared" si="32"/>
        <v>0</v>
      </c>
      <c r="P46" s="92">
        <f t="shared" ca="1" si="32"/>
        <v>438.43</v>
      </c>
      <c r="Q46" s="93">
        <f t="shared" ca="1" si="32"/>
        <v>11.21</v>
      </c>
      <c r="R46" s="94">
        <f t="shared" si="32"/>
        <v>449.64</v>
      </c>
      <c r="S46" s="95"/>
      <c r="T46" s="74"/>
      <c r="U46" s="74" t="s">
        <v>45</v>
      </c>
      <c r="V46" s="96" t="e">
        <f t="shared" si="34"/>
        <v>#REF!</v>
      </c>
      <c r="W46" s="96" t="e">
        <f t="shared" si="34"/>
        <v>#REF!</v>
      </c>
      <c r="X46" s="97" t="e">
        <f t="shared" si="34"/>
        <v>#REF!</v>
      </c>
      <c r="Y46" s="99"/>
    </row>
    <row r="47" spans="1:28" s="24" customFormat="1" ht="18" customHeight="1">
      <c r="B47" s="81" t="str">
        <f>B35&amp;"KMS SUN/PH"</f>
        <v>TOTALKMS SUN/PH</v>
      </c>
      <c r="C47" s="100">
        <f t="shared" si="32"/>
        <v>8.58</v>
      </c>
      <c r="D47" s="100">
        <f t="shared" si="32"/>
        <v>0</v>
      </c>
      <c r="E47" s="100">
        <f t="shared" si="32"/>
        <v>243.76</v>
      </c>
      <c r="F47" s="100">
        <f t="shared" si="32"/>
        <v>194.67</v>
      </c>
      <c r="G47" s="100">
        <f t="shared" si="32"/>
        <v>2.63</v>
      </c>
      <c r="H47" s="100"/>
      <c r="I47" s="100">
        <f t="shared" si="32"/>
        <v>0</v>
      </c>
      <c r="J47" s="100">
        <f t="shared" si="32"/>
        <v>0</v>
      </c>
      <c r="K47" s="100">
        <f t="shared" si="32"/>
        <v>0</v>
      </c>
      <c r="L47" s="100">
        <f t="shared" si="32"/>
        <v>0</v>
      </c>
      <c r="M47" s="100"/>
      <c r="N47" s="100">
        <f t="shared" si="32"/>
        <v>0</v>
      </c>
      <c r="O47" s="100">
        <f t="shared" si="32"/>
        <v>0</v>
      </c>
      <c r="P47" s="101">
        <f t="shared" ca="1" si="32"/>
        <v>438.43</v>
      </c>
      <c r="Q47" s="102">
        <f t="shared" ca="1" si="32"/>
        <v>11.21</v>
      </c>
      <c r="R47" s="103">
        <f t="shared" si="32"/>
        <v>449.64</v>
      </c>
      <c r="S47" s="104"/>
      <c r="T47" s="105"/>
      <c r="U47" s="106" t="s">
        <v>47</v>
      </c>
      <c r="V47" s="107" t="e">
        <f t="shared" si="34"/>
        <v>#REF!</v>
      </c>
      <c r="W47" s="107" t="e">
        <f t="shared" si="34"/>
        <v>#REF!</v>
      </c>
      <c r="X47" s="108" t="e">
        <f t="shared" si="34"/>
        <v>#REF!</v>
      </c>
      <c r="Y47" s="109"/>
    </row>
    <row r="48" spans="1:28" s="24" customFormat="1" ht="18" customHeight="1">
      <c r="I48" s="23"/>
      <c r="J48" s="23"/>
      <c r="K48" s="23"/>
      <c r="L48" s="23"/>
      <c r="M48" s="23"/>
      <c r="N48" s="23"/>
      <c r="O48" s="23"/>
      <c r="P48" s="23"/>
    </row>
    <row r="49" spans="1:29" s="24" customFormat="1" ht="18" customHeight="1">
      <c r="B49" s="110" t="s">
        <v>0</v>
      </c>
      <c r="C49" s="110" t="s">
        <v>26</v>
      </c>
      <c r="D49" s="110" t="s">
        <v>134</v>
      </c>
      <c r="E49" s="110" t="s">
        <v>135</v>
      </c>
      <c r="F49" s="110" t="s">
        <v>136</v>
      </c>
      <c r="G49" s="110" t="s">
        <v>137</v>
      </c>
      <c r="H49" s="110" t="s">
        <v>145</v>
      </c>
      <c r="I49" s="23"/>
      <c r="J49" s="23"/>
      <c r="K49" s="23"/>
      <c r="L49" s="23"/>
      <c r="M49" s="23"/>
      <c r="N49" s="23"/>
      <c r="O49" s="23"/>
      <c r="P49" s="23"/>
      <c r="Q49" s="111"/>
      <c r="R49" s="111"/>
      <c r="U49" s="112"/>
      <c r="V49" s="112"/>
      <c r="W49" s="112"/>
      <c r="X49" s="112"/>
      <c r="Y49" s="112"/>
      <c r="Z49" s="112"/>
      <c r="AA49" s="112"/>
      <c r="AB49" s="112"/>
      <c r="AC49" s="112"/>
    </row>
    <row r="50" spans="1:29" s="112" customFormat="1" ht="18" customHeight="1">
      <c r="A50" s="15"/>
      <c r="B50" s="113" t="str">
        <f>$C$4</f>
        <v>TBRT</v>
      </c>
      <c r="C50" s="113">
        <f>$C$1</f>
        <v>246</v>
      </c>
      <c r="D50" s="114" t="s">
        <v>138</v>
      </c>
      <c r="E50" s="114" t="s">
        <v>139</v>
      </c>
      <c r="F50" s="115">
        <v>850</v>
      </c>
      <c r="G50" s="114" t="s">
        <v>8</v>
      </c>
      <c r="H50" s="116">
        <f>$C$3</f>
        <v>45598</v>
      </c>
      <c r="I50" s="117"/>
      <c r="J50" s="120" t="s">
        <v>0</v>
      </c>
      <c r="K50" s="120" t="s">
        <v>26</v>
      </c>
      <c r="L50" s="120" t="s">
        <v>145</v>
      </c>
      <c r="M50" s="120" t="s">
        <v>135</v>
      </c>
      <c r="N50" s="120" t="s">
        <v>137</v>
      </c>
      <c r="O50" s="120" t="s">
        <v>136</v>
      </c>
      <c r="P50" s="121" t="s">
        <v>143</v>
      </c>
      <c r="Q50" s="111"/>
      <c r="R50" s="111"/>
      <c r="AA50" s="18"/>
      <c r="AB50" s="18"/>
    </row>
    <row r="51" spans="1:29" s="112" customFormat="1" ht="18" customHeight="1">
      <c r="A51" s="15"/>
      <c r="B51" s="113" t="str">
        <f t="shared" ref="B51:B81" si="35">$C$4</f>
        <v>TBRT</v>
      </c>
      <c r="C51" s="113">
        <f t="shared" ref="C51:C81" si="36">$C$1</f>
        <v>246</v>
      </c>
      <c r="D51" s="114" t="s">
        <v>138</v>
      </c>
      <c r="E51" s="114" t="s">
        <v>139</v>
      </c>
      <c r="F51" s="115">
        <v>722</v>
      </c>
      <c r="G51" s="114" t="s">
        <v>8</v>
      </c>
      <c r="H51" s="116">
        <f t="shared" ref="H51:H81" si="37">$C$3</f>
        <v>45598</v>
      </c>
      <c r="I51" s="117"/>
      <c r="J51" s="121" t="s">
        <v>5</v>
      </c>
      <c r="K51" s="121">
        <v>246</v>
      </c>
      <c r="L51" s="122">
        <v>45598</v>
      </c>
      <c r="M51" s="121" t="s">
        <v>139</v>
      </c>
      <c r="N51" s="121" t="s">
        <v>1</v>
      </c>
      <c r="O51" s="121">
        <v>729</v>
      </c>
      <c r="P51" s="123">
        <v>2</v>
      </c>
      <c r="Q51" s="111"/>
      <c r="R51" s="111"/>
      <c r="T51" s="18"/>
      <c r="U51" s="18"/>
      <c r="V51" s="18"/>
      <c r="W51" s="18"/>
      <c r="X51" s="18"/>
      <c r="Y51" s="18"/>
      <c r="Z51" s="18"/>
      <c r="AA51" s="18"/>
      <c r="AB51" s="18"/>
    </row>
    <row r="52" spans="1:29" s="112" customFormat="1" ht="18" customHeight="1">
      <c r="A52" s="15"/>
      <c r="B52" s="113" t="str">
        <f t="shared" si="35"/>
        <v>TBRT</v>
      </c>
      <c r="C52" s="113">
        <f t="shared" si="36"/>
        <v>246</v>
      </c>
      <c r="D52" s="114" t="s">
        <v>138</v>
      </c>
      <c r="E52" s="114" t="s">
        <v>139</v>
      </c>
      <c r="F52" s="115">
        <v>729</v>
      </c>
      <c r="G52" s="114" t="s">
        <v>8</v>
      </c>
      <c r="H52" s="116">
        <f t="shared" si="37"/>
        <v>45598</v>
      </c>
      <c r="I52" s="117"/>
      <c r="J52" s="121" t="s">
        <v>5</v>
      </c>
      <c r="K52" s="121">
        <v>246</v>
      </c>
      <c r="L52" s="122">
        <v>45598</v>
      </c>
      <c r="M52" s="121" t="s">
        <v>139</v>
      </c>
      <c r="N52" s="121" t="s">
        <v>1</v>
      </c>
      <c r="O52" s="121">
        <v>850</v>
      </c>
      <c r="P52" s="123">
        <v>3</v>
      </c>
      <c r="Q52" s="111"/>
      <c r="R52" s="111"/>
      <c r="T52" s="18"/>
      <c r="U52" s="18"/>
      <c r="V52" s="18"/>
      <c r="W52" s="18"/>
      <c r="X52" s="18"/>
      <c r="Y52" s="18"/>
      <c r="Z52" s="18"/>
      <c r="AA52" s="18"/>
      <c r="AB52" s="18"/>
    </row>
    <row r="53" spans="1:29" s="112" customFormat="1" ht="18" customHeight="1">
      <c r="A53" s="15"/>
      <c r="B53" s="113" t="str">
        <f t="shared" si="35"/>
        <v>TBRT</v>
      </c>
      <c r="C53" s="113">
        <f t="shared" si="36"/>
        <v>246</v>
      </c>
      <c r="D53" s="114" t="s">
        <v>138</v>
      </c>
      <c r="E53" s="114" t="s">
        <v>139</v>
      </c>
      <c r="F53" s="115">
        <v>850</v>
      </c>
      <c r="G53" s="114" t="s">
        <v>8</v>
      </c>
      <c r="H53" s="116">
        <f t="shared" si="37"/>
        <v>45598</v>
      </c>
      <c r="I53" s="117"/>
      <c r="J53" s="121" t="s">
        <v>5</v>
      </c>
      <c r="K53" s="121">
        <v>246</v>
      </c>
      <c r="L53" s="122">
        <v>45598</v>
      </c>
      <c r="M53" s="121" t="s">
        <v>139</v>
      </c>
      <c r="N53" s="121" t="s">
        <v>1</v>
      </c>
      <c r="O53" s="121">
        <v>858</v>
      </c>
      <c r="P53" s="123">
        <v>1</v>
      </c>
      <c r="Q53" s="111"/>
      <c r="R53" s="111"/>
      <c r="T53" s="18"/>
      <c r="U53" s="18"/>
      <c r="V53" s="18"/>
      <c r="W53" s="18"/>
      <c r="X53" s="18"/>
      <c r="Y53" s="18"/>
      <c r="Z53" s="18"/>
      <c r="AA53" s="18"/>
      <c r="AB53" s="18"/>
    </row>
    <row r="54" spans="1:29" s="112" customFormat="1" ht="18" customHeight="1">
      <c r="A54" s="15"/>
      <c r="B54" s="113" t="str">
        <f t="shared" si="35"/>
        <v>TBRT</v>
      </c>
      <c r="C54" s="113">
        <f t="shared" si="36"/>
        <v>246</v>
      </c>
      <c r="D54" s="114" t="s">
        <v>138</v>
      </c>
      <c r="E54" s="114" t="s">
        <v>139</v>
      </c>
      <c r="F54" s="115">
        <v>725</v>
      </c>
      <c r="G54" s="114" t="s">
        <v>8</v>
      </c>
      <c r="H54" s="116">
        <f t="shared" si="37"/>
        <v>45598</v>
      </c>
      <c r="I54" s="117"/>
      <c r="J54" s="121" t="s">
        <v>5</v>
      </c>
      <c r="K54" s="121">
        <v>246</v>
      </c>
      <c r="L54" s="122">
        <v>45598</v>
      </c>
      <c r="M54" s="121" t="s">
        <v>139</v>
      </c>
      <c r="N54" s="121" t="s">
        <v>1</v>
      </c>
      <c r="O54" s="121">
        <v>859</v>
      </c>
      <c r="P54" s="123">
        <v>1</v>
      </c>
      <c r="Q54" s="111"/>
      <c r="R54" s="111"/>
      <c r="T54" s="18"/>
      <c r="U54" s="18"/>
      <c r="V54" s="18"/>
      <c r="W54" s="18"/>
      <c r="X54" s="18"/>
      <c r="Y54" s="18"/>
      <c r="Z54" s="18"/>
      <c r="AA54" s="18"/>
      <c r="AB54" s="18"/>
    </row>
    <row r="55" spans="1:29" s="112" customFormat="1" ht="18" customHeight="1">
      <c r="A55" s="15"/>
      <c r="B55" s="113" t="str">
        <f t="shared" si="35"/>
        <v>TBRT</v>
      </c>
      <c r="C55" s="113">
        <f t="shared" si="36"/>
        <v>246</v>
      </c>
      <c r="D55" s="114" t="s">
        <v>138</v>
      </c>
      <c r="E55" s="114" t="s">
        <v>139</v>
      </c>
      <c r="F55" s="115">
        <v>729</v>
      </c>
      <c r="G55" s="114" t="s">
        <v>8</v>
      </c>
      <c r="H55" s="116">
        <f t="shared" si="37"/>
        <v>45598</v>
      </c>
      <c r="I55" s="117"/>
      <c r="J55" s="121" t="s">
        <v>5</v>
      </c>
      <c r="K55" s="121">
        <v>246</v>
      </c>
      <c r="L55" s="122">
        <v>45598</v>
      </c>
      <c r="M55" s="121" t="s">
        <v>139</v>
      </c>
      <c r="N55" s="121" t="s">
        <v>8</v>
      </c>
      <c r="O55" s="121">
        <v>722</v>
      </c>
      <c r="P55" s="123">
        <v>1</v>
      </c>
      <c r="Q55" s="111"/>
      <c r="R55" s="111"/>
      <c r="T55" s="18"/>
      <c r="U55" s="18"/>
      <c r="V55" s="18"/>
      <c r="W55" s="18"/>
      <c r="X55" s="18"/>
      <c r="Y55" s="18"/>
      <c r="Z55" s="18"/>
      <c r="AA55" s="18"/>
      <c r="AB55" s="18"/>
    </row>
    <row r="56" spans="1:29" s="112" customFormat="1" ht="18" customHeight="1">
      <c r="A56" s="15"/>
      <c r="B56" s="113" t="str">
        <f t="shared" si="35"/>
        <v>TBRT</v>
      </c>
      <c r="C56" s="113">
        <f t="shared" si="36"/>
        <v>246</v>
      </c>
      <c r="D56" s="114" t="s">
        <v>138</v>
      </c>
      <c r="E56" s="114" t="s">
        <v>139</v>
      </c>
      <c r="F56" s="115">
        <v>855</v>
      </c>
      <c r="G56" s="114" t="s">
        <v>8</v>
      </c>
      <c r="H56" s="116">
        <f t="shared" si="37"/>
        <v>45598</v>
      </c>
      <c r="I56" s="117"/>
      <c r="J56" s="121" t="s">
        <v>5</v>
      </c>
      <c r="K56" s="121">
        <v>246</v>
      </c>
      <c r="L56" s="122">
        <v>45598</v>
      </c>
      <c r="M56" s="121" t="s">
        <v>139</v>
      </c>
      <c r="N56" s="121" t="s">
        <v>8</v>
      </c>
      <c r="O56" s="121">
        <v>725</v>
      </c>
      <c r="P56" s="123">
        <v>1</v>
      </c>
      <c r="Q56" s="111"/>
      <c r="R56" s="111"/>
      <c r="T56" s="18"/>
      <c r="U56" s="18"/>
      <c r="V56" s="18"/>
      <c r="W56" s="18"/>
      <c r="X56" s="18"/>
      <c r="Y56" s="18"/>
      <c r="Z56" s="18"/>
      <c r="AA56" s="18"/>
      <c r="AB56" s="18"/>
    </row>
    <row r="57" spans="1:29" s="112" customFormat="1" ht="18" customHeight="1">
      <c r="A57" s="15"/>
      <c r="B57" s="113" t="str">
        <f t="shared" si="35"/>
        <v>TBRT</v>
      </c>
      <c r="C57" s="113">
        <f t="shared" si="36"/>
        <v>246</v>
      </c>
      <c r="D57" s="114" t="s">
        <v>138</v>
      </c>
      <c r="E57" s="114" t="s">
        <v>139</v>
      </c>
      <c r="F57" s="115">
        <v>858</v>
      </c>
      <c r="G57" s="114" t="s">
        <v>8</v>
      </c>
      <c r="H57" s="116">
        <f t="shared" si="37"/>
        <v>45598</v>
      </c>
      <c r="I57" s="117"/>
      <c r="J57" s="121" t="s">
        <v>5</v>
      </c>
      <c r="K57" s="121">
        <v>246</v>
      </c>
      <c r="L57" s="122">
        <v>45598</v>
      </c>
      <c r="M57" s="121" t="s">
        <v>139</v>
      </c>
      <c r="N57" s="121" t="s">
        <v>8</v>
      </c>
      <c r="O57" s="121">
        <v>729</v>
      </c>
      <c r="P57" s="123">
        <v>3</v>
      </c>
      <c r="Q57" s="111"/>
      <c r="R57" s="111"/>
      <c r="T57" s="18"/>
      <c r="U57" s="18"/>
      <c r="V57" s="18"/>
      <c r="W57" s="18"/>
      <c r="X57" s="18"/>
      <c r="Y57" s="18"/>
      <c r="Z57" s="18"/>
      <c r="AA57" s="18"/>
      <c r="AB57" s="18"/>
    </row>
    <row r="58" spans="1:29" s="112" customFormat="1" ht="18" customHeight="1">
      <c r="A58" s="15"/>
      <c r="B58" s="113" t="str">
        <f t="shared" si="35"/>
        <v>TBRT</v>
      </c>
      <c r="C58" s="113">
        <f t="shared" si="36"/>
        <v>246</v>
      </c>
      <c r="D58" s="114" t="s">
        <v>138</v>
      </c>
      <c r="E58" s="114" t="s">
        <v>139</v>
      </c>
      <c r="F58" s="115">
        <v>729</v>
      </c>
      <c r="G58" s="114" t="s">
        <v>8</v>
      </c>
      <c r="H58" s="116">
        <f t="shared" si="37"/>
        <v>45598</v>
      </c>
      <c r="I58" s="117"/>
      <c r="J58" s="121" t="s">
        <v>5</v>
      </c>
      <c r="K58" s="121">
        <v>246</v>
      </c>
      <c r="L58" s="122">
        <v>45598</v>
      </c>
      <c r="M58" s="121" t="s">
        <v>139</v>
      </c>
      <c r="N58" s="121" t="s">
        <v>8</v>
      </c>
      <c r="O58" s="121">
        <v>850</v>
      </c>
      <c r="P58" s="123">
        <v>3</v>
      </c>
      <c r="Q58" s="111"/>
      <c r="R58" s="111"/>
      <c r="T58" s="18"/>
      <c r="U58" s="18"/>
      <c r="V58" s="18"/>
      <c r="W58" s="18"/>
      <c r="X58" s="18"/>
      <c r="Y58" s="18"/>
      <c r="Z58" s="18"/>
      <c r="AA58" s="18"/>
      <c r="AB58" s="18"/>
    </row>
    <row r="59" spans="1:29" s="112" customFormat="1" ht="18" customHeight="1">
      <c r="A59" s="15"/>
      <c r="B59" s="113" t="str">
        <f t="shared" si="35"/>
        <v>TBRT</v>
      </c>
      <c r="C59" s="113">
        <f t="shared" si="36"/>
        <v>246</v>
      </c>
      <c r="D59" s="114" t="s">
        <v>138</v>
      </c>
      <c r="E59" s="114" t="s">
        <v>139</v>
      </c>
      <c r="F59" s="115">
        <v>858</v>
      </c>
      <c r="G59" s="114" t="s">
        <v>8</v>
      </c>
      <c r="H59" s="116">
        <f t="shared" si="37"/>
        <v>45598</v>
      </c>
      <c r="I59" s="117"/>
      <c r="J59" s="121" t="s">
        <v>5</v>
      </c>
      <c r="K59" s="121">
        <v>246</v>
      </c>
      <c r="L59" s="122">
        <v>45598</v>
      </c>
      <c r="M59" s="121" t="s">
        <v>139</v>
      </c>
      <c r="N59" s="121" t="s">
        <v>8</v>
      </c>
      <c r="O59" s="121">
        <v>855</v>
      </c>
      <c r="P59" s="123">
        <v>1</v>
      </c>
      <c r="Q59" s="111"/>
      <c r="R59" s="111"/>
      <c r="T59" s="18"/>
      <c r="U59" s="18"/>
      <c r="V59" s="18"/>
      <c r="W59" s="18"/>
      <c r="X59" s="18"/>
      <c r="Y59" s="18"/>
      <c r="Z59" s="18"/>
      <c r="AA59" s="18"/>
      <c r="AB59" s="18"/>
    </row>
    <row r="60" spans="1:29" s="112" customFormat="1" ht="18" customHeight="1">
      <c r="A60" s="15"/>
      <c r="B60" s="113" t="str">
        <f t="shared" si="35"/>
        <v>TBRT</v>
      </c>
      <c r="C60" s="113">
        <f t="shared" si="36"/>
        <v>246</v>
      </c>
      <c r="D60" s="114" t="s">
        <v>138</v>
      </c>
      <c r="E60" s="114" t="s">
        <v>139</v>
      </c>
      <c r="F60" s="115">
        <v>859</v>
      </c>
      <c r="G60" s="114" t="s">
        <v>8</v>
      </c>
      <c r="H60" s="116">
        <f t="shared" si="37"/>
        <v>45598</v>
      </c>
      <c r="I60" s="117"/>
      <c r="J60" s="121" t="s">
        <v>5</v>
      </c>
      <c r="K60" s="121">
        <v>246</v>
      </c>
      <c r="L60" s="122">
        <v>45598</v>
      </c>
      <c r="M60" s="121" t="s">
        <v>139</v>
      </c>
      <c r="N60" s="121" t="s">
        <v>8</v>
      </c>
      <c r="O60" s="121">
        <v>858</v>
      </c>
      <c r="P60" s="123">
        <v>2</v>
      </c>
      <c r="Q60" s="111"/>
      <c r="R60" s="111"/>
      <c r="T60" s="18"/>
      <c r="U60" s="18"/>
      <c r="V60" s="18"/>
      <c r="W60" s="18"/>
      <c r="X60" s="18"/>
      <c r="Y60" s="18"/>
      <c r="Z60" s="18"/>
      <c r="AA60" s="18"/>
      <c r="AB60" s="18"/>
    </row>
    <row r="61" spans="1:29" s="112" customFormat="1" ht="18" customHeight="1">
      <c r="A61" s="15"/>
      <c r="B61" s="113" t="str">
        <f t="shared" si="35"/>
        <v>TBRT</v>
      </c>
      <c r="C61" s="113">
        <f t="shared" si="36"/>
        <v>246</v>
      </c>
      <c r="D61" s="114" t="s">
        <v>138</v>
      </c>
      <c r="E61" s="114" t="s">
        <v>139</v>
      </c>
      <c r="F61" s="115">
        <v>850</v>
      </c>
      <c r="G61" s="114" t="s">
        <v>8</v>
      </c>
      <c r="H61" s="116">
        <f t="shared" si="37"/>
        <v>45598</v>
      </c>
      <c r="I61" s="117"/>
      <c r="J61" s="121" t="s">
        <v>5</v>
      </c>
      <c r="K61" s="121">
        <v>246</v>
      </c>
      <c r="L61" s="122">
        <v>45598</v>
      </c>
      <c r="M61" s="121" t="s">
        <v>139</v>
      </c>
      <c r="N61" s="121" t="s">
        <v>8</v>
      </c>
      <c r="O61" s="121">
        <v>859</v>
      </c>
      <c r="P61" s="123">
        <v>1</v>
      </c>
      <c r="Q61" s="111"/>
      <c r="R61" s="111"/>
      <c r="T61" s="18"/>
      <c r="U61" s="18"/>
      <c r="V61" s="18"/>
      <c r="W61" s="18"/>
      <c r="X61" s="18"/>
      <c r="Y61" s="18"/>
      <c r="Z61" s="18"/>
      <c r="AA61" s="18"/>
      <c r="AB61" s="18"/>
    </row>
    <row r="62" spans="1:29" s="112" customFormat="1" ht="18" customHeight="1">
      <c r="A62" s="15"/>
      <c r="B62" s="113" t="str">
        <f t="shared" si="35"/>
        <v>TBRT</v>
      </c>
      <c r="C62" s="113">
        <f t="shared" si="36"/>
        <v>246</v>
      </c>
      <c r="D62" s="114" t="s">
        <v>138</v>
      </c>
      <c r="E62" s="114" t="s">
        <v>140</v>
      </c>
      <c r="F62" s="115">
        <v>850</v>
      </c>
      <c r="G62" s="114" t="s">
        <v>8</v>
      </c>
      <c r="H62" s="116">
        <f t="shared" si="37"/>
        <v>45598</v>
      </c>
      <c r="I62" s="117"/>
      <c r="J62" s="121" t="s">
        <v>5</v>
      </c>
      <c r="K62" s="121">
        <v>246</v>
      </c>
      <c r="L62" s="122">
        <v>45598</v>
      </c>
      <c r="M62" s="121" t="s">
        <v>140</v>
      </c>
      <c r="N62" s="121" t="s">
        <v>1</v>
      </c>
      <c r="O62" s="121">
        <v>721</v>
      </c>
      <c r="P62" s="123">
        <v>1</v>
      </c>
      <c r="Q62" s="111"/>
      <c r="R62" s="111"/>
      <c r="T62" s="18"/>
      <c r="U62" s="18"/>
      <c r="V62" s="18"/>
      <c r="W62" s="18"/>
      <c r="X62" s="18"/>
      <c r="Y62" s="18"/>
      <c r="Z62" s="18"/>
      <c r="AA62" s="18"/>
      <c r="AB62" s="18"/>
    </row>
    <row r="63" spans="1:29" s="112" customFormat="1" ht="18" customHeight="1">
      <c r="A63" s="15"/>
      <c r="B63" s="113" t="str">
        <f t="shared" si="35"/>
        <v>TBRT</v>
      </c>
      <c r="C63" s="113">
        <f t="shared" si="36"/>
        <v>246</v>
      </c>
      <c r="D63" s="114" t="s">
        <v>138</v>
      </c>
      <c r="E63" s="114" t="s">
        <v>140</v>
      </c>
      <c r="F63" s="115">
        <v>723</v>
      </c>
      <c r="G63" s="114" t="s">
        <v>8</v>
      </c>
      <c r="H63" s="116">
        <f t="shared" si="37"/>
        <v>45598</v>
      </c>
      <c r="I63" s="117"/>
      <c r="J63" s="121" t="s">
        <v>5</v>
      </c>
      <c r="K63" s="121">
        <v>246</v>
      </c>
      <c r="L63" s="122">
        <v>45598</v>
      </c>
      <c r="M63" s="121" t="s">
        <v>140</v>
      </c>
      <c r="N63" s="121" t="s">
        <v>1</v>
      </c>
      <c r="O63" s="121">
        <v>723</v>
      </c>
      <c r="P63" s="123">
        <v>1</v>
      </c>
      <c r="Q63" s="111"/>
      <c r="R63" s="111"/>
      <c r="T63" s="18"/>
      <c r="U63" s="18"/>
      <c r="V63" s="18"/>
      <c r="W63" s="18"/>
      <c r="X63" s="18"/>
      <c r="Y63" s="18"/>
      <c r="Z63" s="18"/>
      <c r="AA63" s="18"/>
      <c r="AB63" s="18"/>
    </row>
    <row r="64" spans="1:29" s="112" customFormat="1" ht="18" customHeight="1">
      <c r="A64" s="15"/>
      <c r="B64" s="113" t="str">
        <f t="shared" si="35"/>
        <v>TBRT</v>
      </c>
      <c r="C64" s="113">
        <f t="shared" si="36"/>
        <v>246</v>
      </c>
      <c r="D64" s="114" t="s">
        <v>138</v>
      </c>
      <c r="E64" s="114" t="s">
        <v>140</v>
      </c>
      <c r="F64" s="115">
        <v>724</v>
      </c>
      <c r="G64" s="114" t="s">
        <v>8</v>
      </c>
      <c r="H64" s="116">
        <f t="shared" si="37"/>
        <v>45598</v>
      </c>
      <c r="I64" s="117"/>
      <c r="J64" s="121" t="s">
        <v>5</v>
      </c>
      <c r="K64" s="121">
        <v>246</v>
      </c>
      <c r="L64" s="122">
        <v>45598</v>
      </c>
      <c r="M64" s="121" t="s">
        <v>140</v>
      </c>
      <c r="N64" s="121" t="s">
        <v>1</v>
      </c>
      <c r="O64" s="121">
        <v>724</v>
      </c>
      <c r="P64" s="123">
        <v>1</v>
      </c>
      <c r="Q64" s="111"/>
      <c r="R64" s="111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s="112" customFormat="1" ht="18" customHeight="1">
      <c r="A65" s="15"/>
      <c r="B65" s="113" t="str">
        <f t="shared" si="35"/>
        <v>TBRT</v>
      </c>
      <c r="C65" s="113">
        <f t="shared" si="36"/>
        <v>246</v>
      </c>
      <c r="D65" s="114" t="s">
        <v>138</v>
      </c>
      <c r="E65" s="114" t="s">
        <v>140</v>
      </c>
      <c r="F65" s="115">
        <v>726</v>
      </c>
      <c r="G65" s="114" t="s">
        <v>8</v>
      </c>
      <c r="H65" s="116">
        <f t="shared" si="37"/>
        <v>45598</v>
      </c>
      <c r="I65" s="117"/>
      <c r="J65" s="121" t="s">
        <v>5</v>
      </c>
      <c r="K65" s="121">
        <v>246</v>
      </c>
      <c r="L65" s="122">
        <v>45598</v>
      </c>
      <c r="M65" s="121" t="s">
        <v>140</v>
      </c>
      <c r="N65" s="121" t="s">
        <v>1</v>
      </c>
      <c r="O65" s="121">
        <v>726</v>
      </c>
      <c r="P65" s="123">
        <v>1</v>
      </c>
      <c r="Q65" s="111"/>
      <c r="R65" s="111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s="112" customFormat="1" ht="18" customHeight="1">
      <c r="A66" s="15"/>
      <c r="B66" s="113" t="str">
        <f t="shared" si="35"/>
        <v>TBRT</v>
      </c>
      <c r="C66" s="113">
        <f t="shared" si="36"/>
        <v>246</v>
      </c>
      <c r="D66" s="114" t="s">
        <v>138</v>
      </c>
      <c r="E66" s="114" t="s">
        <v>140</v>
      </c>
      <c r="F66" s="115">
        <v>727</v>
      </c>
      <c r="G66" s="114" t="s">
        <v>8</v>
      </c>
      <c r="H66" s="116">
        <f t="shared" si="37"/>
        <v>45598</v>
      </c>
      <c r="I66" s="117"/>
      <c r="J66" s="121" t="s">
        <v>5</v>
      </c>
      <c r="K66" s="121">
        <v>246</v>
      </c>
      <c r="L66" s="122">
        <v>45598</v>
      </c>
      <c r="M66" s="121" t="s">
        <v>140</v>
      </c>
      <c r="N66" s="121" t="s">
        <v>1</v>
      </c>
      <c r="O66" s="121">
        <v>727</v>
      </c>
      <c r="P66" s="123">
        <v>1</v>
      </c>
      <c r="Q66" s="111"/>
      <c r="R66" s="111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s="112" customFormat="1" ht="18" customHeight="1">
      <c r="A67" s="15"/>
      <c r="B67" s="113" t="str">
        <f t="shared" si="35"/>
        <v>TBRT</v>
      </c>
      <c r="C67" s="113">
        <f t="shared" si="36"/>
        <v>246</v>
      </c>
      <c r="D67" s="114" t="s">
        <v>138</v>
      </c>
      <c r="E67" s="114" t="s">
        <v>140</v>
      </c>
      <c r="F67" s="115">
        <v>856</v>
      </c>
      <c r="G67" s="114" t="s">
        <v>8</v>
      </c>
      <c r="H67" s="116">
        <f t="shared" si="37"/>
        <v>45598</v>
      </c>
      <c r="I67" s="117"/>
      <c r="J67" s="121" t="s">
        <v>5</v>
      </c>
      <c r="K67" s="121">
        <v>246</v>
      </c>
      <c r="L67" s="122">
        <v>45598</v>
      </c>
      <c r="M67" s="121" t="s">
        <v>140</v>
      </c>
      <c r="N67" s="121" t="s">
        <v>1</v>
      </c>
      <c r="O67" s="121">
        <v>850</v>
      </c>
      <c r="P67" s="123">
        <v>1</v>
      </c>
      <c r="Q67" s="111"/>
      <c r="R67" s="111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s="112" customFormat="1" ht="18" customHeight="1">
      <c r="A68" s="15"/>
      <c r="B68" s="113" t="str">
        <f t="shared" si="35"/>
        <v>TBRT</v>
      </c>
      <c r="C68" s="113">
        <f t="shared" si="36"/>
        <v>246</v>
      </c>
      <c r="D68" s="114" t="s">
        <v>141</v>
      </c>
      <c r="E68" s="114" t="s">
        <v>139</v>
      </c>
      <c r="F68" s="115">
        <v>850</v>
      </c>
      <c r="G68" s="114" t="s">
        <v>1</v>
      </c>
      <c r="H68" s="116">
        <f t="shared" si="37"/>
        <v>45598</v>
      </c>
      <c r="I68" s="117"/>
      <c r="J68" s="121" t="s">
        <v>5</v>
      </c>
      <c r="K68" s="121">
        <v>246</v>
      </c>
      <c r="L68" s="122">
        <v>45598</v>
      </c>
      <c r="M68" s="121" t="s">
        <v>140</v>
      </c>
      <c r="N68" s="121" t="s">
        <v>1</v>
      </c>
      <c r="O68" s="121">
        <v>856</v>
      </c>
      <c r="P68" s="123">
        <v>1</v>
      </c>
      <c r="Q68" s="111"/>
      <c r="R68" s="111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s="112" customFormat="1" ht="18" customHeight="1">
      <c r="A69" s="15"/>
      <c r="B69" s="113" t="str">
        <f t="shared" si="35"/>
        <v>TBRT</v>
      </c>
      <c r="C69" s="113">
        <f t="shared" si="36"/>
        <v>246</v>
      </c>
      <c r="D69" s="114" t="s">
        <v>141</v>
      </c>
      <c r="E69" s="114" t="s">
        <v>139</v>
      </c>
      <c r="F69" s="115">
        <v>729</v>
      </c>
      <c r="G69" s="114" t="s">
        <v>1</v>
      </c>
      <c r="H69" s="116">
        <f t="shared" si="37"/>
        <v>45598</v>
      </c>
      <c r="I69" s="117"/>
      <c r="J69" s="121" t="s">
        <v>5</v>
      </c>
      <c r="K69" s="121">
        <v>246</v>
      </c>
      <c r="L69" s="122">
        <v>45598</v>
      </c>
      <c r="M69" s="121" t="s">
        <v>140</v>
      </c>
      <c r="N69" s="121" t="s">
        <v>8</v>
      </c>
      <c r="O69" s="121">
        <v>723</v>
      </c>
      <c r="P69" s="123">
        <v>1</v>
      </c>
      <c r="Q69" s="111"/>
      <c r="R69" s="111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s="112" customFormat="1" ht="18" customHeight="1">
      <c r="A70" s="15"/>
      <c r="B70" s="113" t="str">
        <f t="shared" si="35"/>
        <v>TBRT</v>
      </c>
      <c r="C70" s="113">
        <f t="shared" si="36"/>
        <v>246</v>
      </c>
      <c r="D70" s="114" t="s">
        <v>141</v>
      </c>
      <c r="E70" s="114" t="s">
        <v>139</v>
      </c>
      <c r="F70" s="115">
        <v>729</v>
      </c>
      <c r="G70" s="114" t="s">
        <v>1</v>
      </c>
      <c r="H70" s="116">
        <f t="shared" si="37"/>
        <v>45598</v>
      </c>
      <c r="I70" s="117"/>
      <c r="J70" s="121" t="s">
        <v>5</v>
      </c>
      <c r="K70" s="121">
        <v>246</v>
      </c>
      <c r="L70" s="122">
        <v>45598</v>
      </c>
      <c r="M70" s="121" t="s">
        <v>140</v>
      </c>
      <c r="N70" s="121" t="s">
        <v>8</v>
      </c>
      <c r="O70" s="121">
        <v>724</v>
      </c>
      <c r="P70" s="123">
        <v>1</v>
      </c>
      <c r="Q70" s="111"/>
      <c r="R70" s="111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s="112" customFormat="1" ht="18" customHeight="1">
      <c r="A71" s="15"/>
      <c r="B71" s="113" t="str">
        <f t="shared" si="35"/>
        <v>TBRT</v>
      </c>
      <c r="C71" s="113">
        <f t="shared" si="36"/>
        <v>246</v>
      </c>
      <c r="D71" s="114" t="s">
        <v>141</v>
      </c>
      <c r="E71" s="114" t="s">
        <v>139</v>
      </c>
      <c r="F71" s="115">
        <v>858</v>
      </c>
      <c r="G71" s="114" t="s">
        <v>1</v>
      </c>
      <c r="H71" s="116">
        <f t="shared" si="37"/>
        <v>45598</v>
      </c>
      <c r="I71" s="117"/>
      <c r="J71" s="121" t="s">
        <v>5</v>
      </c>
      <c r="K71" s="121">
        <v>246</v>
      </c>
      <c r="L71" s="122">
        <v>45598</v>
      </c>
      <c r="M71" s="121" t="s">
        <v>140</v>
      </c>
      <c r="N71" s="121" t="s">
        <v>8</v>
      </c>
      <c r="O71" s="121">
        <v>726</v>
      </c>
      <c r="P71" s="123">
        <v>1</v>
      </c>
      <c r="Q71" s="111"/>
      <c r="R71" s="111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s="112" customFormat="1" ht="18" customHeight="1">
      <c r="A72" s="15"/>
      <c r="B72" s="113" t="str">
        <f t="shared" si="35"/>
        <v>TBRT</v>
      </c>
      <c r="C72" s="113">
        <f t="shared" si="36"/>
        <v>246</v>
      </c>
      <c r="D72" s="114" t="s">
        <v>141</v>
      </c>
      <c r="E72" s="114" t="s">
        <v>139</v>
      </c>
      <c r="F72" s="115">
        <v>859</v>
      </c>
      <c r="G72" s="114" t="s">
        <v>1</v>
      </c>
      <c r="H72" s="116">
        <f t="shared" si="37"/>
        <v>45598</v>
      </c>
      <c r="I72" s="117"/>
      <c r="J72" s="121" t="s">
        <v>5</v>
      </c>
      <c r="K72" s="121">
        <v>246</v>
      </c>
      <c r="L72" s="122">
        <v>45598</v>
      </c>
      <c r="M72" s="121" t="s">
        <v>140</v>
      </c>
      <c r="N72" s="121" t="s">
        <v>8</v>
      </c>
      <c r="O72" s="121">
        <v>727</v>
      </c>
      <c r="P72" s="123">
        <v>1</v>
      </c>
      <c r="Q72" s="111"/>
      <c r="R72" s="111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s="112" customFormat="1" ht="18" customHeight="1">
      <c r="A73" s="15"/>
      <c r="B73" s="113" t="str">
        <f t="shared" si="35"/>
        <v>TBRT</v>
      </c>
      <c r="C73" s="113">
        <f t="shared" si="36"/>
        <v>246</v>
      </c>
      <c r="D73" s="114" t="s">
        <v>141</v>
      </c>
      <c r="E73" s="114" t="s">
        <v>139</v>
      </c>
      <c r="F73" s="115">
        <v>850</v>
      </c>
      <c r="G73" s="114" t="s">
        <v>1</v>
      </c>
      <c r="H73" s="116">
        <f t="shared" si="37"/>
        <v>45598</v>
      </c>
      <c r="I73" s="117"/>
      <c r="J73" s="121" t="s">
        <v>5</v>
      </c>
      <c r="K73" s="121">
        <v>246</v>
      </c>
      <c r="L73" s="122">
        <v>45598</v>
      </c>
      <c r="M73" s="121" t="s">
        <v>140</v>
      </c>
      <c r="N73" s="121" t="s">
        <v>8</v>
      </c>
      <c r="O73" s="121">
        <v>850</v>
      </c>
      <c r="P73" s="123">
        <v>1</v>
      </c>
      <c r="Q73" s="111"/>
      <c r="R73" s="111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s="112" customFormat="1" ht="18" customHeight="1">
      <c r="A74" s="15"/>
      <c r="B74" s="113" t="str">
        <f t="shared" si="35"/>
        <v>TBRT</v>
      </c>
      <c r="C74" s="113">
        <f t="shared" si="36"/>
        <v>246</v>
      </c>
      <c r="D74" s="114" t="s">
        <v>141</v>
      </c>
      <c r="E74" s="114" t="s">
        <v>139</v>
      </c>
      <c r="F74" s="115">
        <v>850</v>
      </c>
      <c r="G74" s="114" t="s">
        <v>1</v>
      </c>
      <c r="H74" s="116">
        <f t="shared" si="37"/>
        <v>45598</v>
      </c>
      <c r="I74" s="117"/>
      <c r="J74" s="121" t="s">
        <v>5</v>
      </c>
      <c r="K74" s="121">
        <v>246</v>
      </c>
      <c r="L74" s="122">
        <v>45598</v>
      </c>
      <c r="M74" s="121" t="s">
        <v>140</v>
      </c>
      <c r="N74" s="121" t="s">
        <v>8</v>
      </c>
      <c r="O74" s="121">
        <v>856</v>
      </c>
      <c r="P74" s="123">
        <v>1</v>
      </c>
      <c r="Q74" s="111"/>
      <c r="R74" s="111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s="112" customFormat="1" ht="18" customHeight="1">
      <c r="A75" s="15"/>
      <c r="B75" s="113" t="str">
        <f t="shared" si="35"/>
        <v>TBRT</v>
      </c>
      <c r="C75" s="113">
        <f t="shared" si="36"/>
        <v>246</v>
      </c>
      <c r="D75" s="114" t="s">
        <v>141</v>
      </c>
      <c r="E75" s="114" t="s">
        <v>140</v>
      </c>
      <c r="F75" s="115">
        <v>850</v>
      </c>
      <c r="G75" s="114" t="s">
        <v>1</v>
      </c>
      <c r="H75" s="116">
        <f t="shared" si="37"/>
        <v>45598</v>
      </c>
      <c r="I75" s="117"/>
      <c r="J75" s="121" t="s">
        <v>142</v>
      </c>
      <c r="K75" s="121"/>
      <c r="L75" s="121"/>
      <c r="M75" s="121"/>
      <c r="N75" s="121"/>
      <c r="O75" s="121"/>
      <c r="P75" s="123">
        <v>32</v>
      </c>
      <c r="Q75" s="111"/>
      <c r="R75" s="111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s="112" customFormat="1" ht="18" customHeight="1">
      <c r="A76" s="15"/>
      <c r="B76" s="113" t="str">
        <f t="shared" si="35"/>
        <v>TBRT</v>
      </c>
      <c r="C76" s="113">
        <f t="shared" si="36"/>
        <v>246</v>
      </c>
      <c r="D76" s="114" t="s">
        <v>141</v>
      </c>
      <c r="E76" s="114" t="s">
        <v>140</v>
      </c>
      <c r="F76" s="115">
        <v>723</v>
      </c>
      <c r="G76" s="114" t="s">
        <v>1</v>
      </c>
      <c r="H76" s="116">
        <f t="shared" si="37"/>
        <v>45598</v>
      </c>
      <c r="I76" s="117"/>
      <c r="J76"/>
      <c r="K76"/>
      <c r="L76"/>
      <c r="M76"/>
      <c r="N76"/>
      <c r="O76"/>
      <c r="P76"/>
      <c r="Q76" s="111"/>
      <c r="R76" s="111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s="112" customFormat="1" ht="18" customHeight="1">
      <c r="A77" s="15"/>
      <c r="B77" s="113" t="str">
        <f t="shared" si="35"/>
        <v>TBRT</v>
      </c>
      <c r="C77" s="113">
        <f t="shared" si="36"/>
        <v>246</v>
      </c>
      <c r="D77" s="114" t="s">
        <v>141</v>
      </c>
      <c r="E77" s="114" t="s">
        <v>140</v>
      </c>
      <c r="F77" s="115">
        <v>724</v>
      </c>
      <c r="G77" s="114" t="s">
        <v>1</v>
      </c>
      <c r="H77" s="116">
        <f t="shared" si="37"/>
        <v>45598</v>
      </c>
      <c r="I77" s="117"/>
      <c r="J77" s="118"/>
      <c r="K77" s="118"/>
      <c r="L77" s="119"/>
      <c r="M77" s="118"/>
      <c r="N77" s="117"/>
      <c r="O77" s="117"/>
      <c r="P77" s="117"/>
      <c r="Q77" s="111"/>
      <c r="R77" s="111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s="112" customFormat="1" ht="18" customHeight="1">
      <c r="A78" s="15"/>
      <c r="B78" s="113" t="str">
        <f t="shared" si="35"/>
        <v>TBRT</v>
      </c>
      <c r="C78" s="113">
        <f t="shared" si="36"/>
        <v>246</v>
      </c>
      <c r="D78" s="114" t="s">
        <v>141</v>
      </c>
      <c r="E78" s="114" t="s">
        <v>140</v>
      </c>
      <c r="F78" s="115">
        <v>726</v>
      </c>
      <c r="G78" s="114" t="s">
        <v>1</v>
      </c>
      <c r="H78" s="116">
        <f t="shared" si="37"/>
        <v>45598</v>
      </c>
      <c r="I78" s="117"/>
      <c r="J78" s="118"/>
      <c r="K78" s="118"/>
      <c r="L78" s="119"/>
      <c r="M78" s="118"/>
      <c r="N78" s="117"/>
      <c r="O78" s="117"/>
      <c r="P78" s="117"/>
      <c r="Q78" s="111"/>
      <c r="R78" s="111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s="112" customFormat="1" ht="18" customHeight="1">
      <c r="A79" s="15"/>
      <c r="B79" s="113" t="str">
        <f t="shared" si="35"/>
        <v>TBRT</v>
      </c>
      <c r="C79" s="113">
        <f t="shared" si="36"/>
        <v>246</v>
      </c>
      <c r="D79" s="114" t="s">
        <v>141</v>
      </c>
      <c r="E79" s="114" t="s">
        <v>140</v>
      </c>
      <c r="F79" s="115">
        <v>727</v>
      </c>
      <c r="G79" s="114" t="s">
        <v>1</v>
      </c>
      <c r="H79" s="116">
        <f t="shared" si="37"/>
        <v>45598</v>
      </c>
      <c r="I79" s="117"/>
      <c r="J79" s="118"/>
      <c r="K79" s="118"/>
      <c r="L79" s="119"/>
      <c r="M79" s="118"/>
      <c r="N79" s="117"/>
      <c r="O79" s="117"/>
      <c r="P79" s="117"/>
      <c r="Q79" s="111"/>
      <c r="R79" s="111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s="112" customFormat="1" ht="18" customHeight="1">
      <c r="A80" s="15"/>
      <c r="B80" s="113" t="str">
        <f t="shared" si="35"/>
        <v>TBRT</v>
      </c>
      <c r="C80" s="113">
        <f t="shared" si="36"/>
        <v>246</v>
      </c>
      <c r="D80" s="114" t="s">
        <v>141</v>
      </c>
      <c r="E80" s="114" t="s">
        <v>140</v>
      </c>
      <c r="F80" s="115">
        <v>856</v>
      </c>
      <c r="G80" s="114" t="s">
        <v>1</v>
      </c>
      <c r="H80" s="116">
        <f t="shared" si="37"/>
        <v>45598</v>
      </c>
      <c r="I80" s="117"/>
      <c r="J80" s="118"/>
      <c r="K80" s="118"/>
      <c r="L80" s="119"/>
      <c r="M80" s="118"/>
      <c r="N80" s="117"/>
      <c r="O80" s="117"/>
      <c r="P80" s="117"/>
      <c r="Q80" s="111"/>
      <c r="R80" s="111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s="112" customFormat="1" ht="18" customHeight="1">
      <c r="A81" s="15"/>
      <c r="B81" s="113" t="str">
        <f t="shared" si="35"/>
        <v>TBRT</v>
      </c>
      <c r="C81" s="113">
        <f t="shared" si="36"/>
        <v>246</v>
      </c>
      <c r="D81" s="114" t="s">
        <v>141</v>
      </c>
      <c r="E81" s="114" t="s">
        <v>140</v>
      </c>
      <c r="F81" s="115">
        <v>721</v>
      </c>
      <c r="G81" s="114" t="s">
        <v>1</v>
      </c>
      <c r="H81" s="116">
        <f t="shared" si="37"/>
        <v>45598</v>
      </c>
      <c r="I81" s="117"/>
      <c r="J81" s="118"/>
      <c r="K81" s="118"/>
      <c r="L81" s="119"/>
      <c r="M81" s="118"/>
      <c r="N81" s="117"/>
      <c r="O81" s="117"/>
      <c r="P81" s="117"/>
      <c r="Q81" s="111"/>
      <c r="R81" s="111"/>
      <c r="T81" s="18"/>
      <c r="U81" s="18"/>
      <c r="V81" s="18"/>
      <c r="W81" s="18"/>
      <c r="X81" s="18"/>
      <c r="Y81" s="18"/>
      <c r="Z81" s="18"/>
      <c r="AA81" s="18"/>
      <c r="AB81" s="18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75" zoomScaleNormal="75" workbookViewId="0">
      <selection sqref="A1:XFD1048576"/>
    </sheetView>
  </sheetViews>
  <sheetFormatPr defaultColWidth="9.109375" defaultRowHeight="14.4"/>
  <cols>
    <col min="1" max="14" width="9.109375" style="5"/>
    <col min="15" max="15" width="14.6640625" style="5" bestFit="1" customWidth="1"/>
    <col min="16" max="16384" width="9.109375" style="5"/>
  </cols>
  <sheetData>
    <row r="1" spans="1:15">
      <c r="A1" s="4" t="s">
        <v>5</v>
      </c>
      <c r="B1" s="4" t="s">
        <v>21</v>
      </c>
      <c r="C1" s="4" t="s">
        <v>138</v>
      </c>
      <c r="D1" s="4" t="s">
        <v>139</v>
      </c>
      <c r="E1" s="2"/>
      <c r="F1" s="8">
        <v>8.58</v>
      </c>
      <c r="G1" s="8">
        <v>0</v>
      </c>
      <c r="H1" s="14">
        <v>8.58</v>
      </c>
      <c r="I1" s="14">
        <v>11.08</v>
      </c>
      <c r="J1" s="10"/>
      <c r="K1" s="4">
        <v>246</v>
      </c>
      <c r="L1" s="13"/>
      <c r="M1" s="11"/>
      <c r="N1" s="12">
        <v>850</v>
      </c>
      <c r="O1" s="5" t="s">
        <v>9</v>
      </c>
    </row>
    <row r="2" spans="1:15">
      <c r="A2" s="4" t="s">
        <v>5</v>
      </c>
      <c r="B2" s="4" t="s">
        <v>21</v>
      </c>
      <c r="C2" s="4" t="s">
        <v>138</v>
      </c>
      <c r="D2" s="4" t="s">
        <v>139</v>
      </c>
      <c r="E2" s="2"/>
      <c r="F2" s="8">
        <v>8.58</v>
      </c>
      <c r="G2" s="8">
        <v>0</v>
      </c>
      <c r="H2" s="14">
        <v>8.58</v>
      </c>
      <c r="I2" s="14">
        <v>11.08</v>
      </c>
      <c r="J2" s="10"/>
      <c r="K2" s="4">
        <v>246</v>
      </c>
      <c r="L2" s="13">
        <v>1.4583333333333337E-2</v>
      </c>
      <c r="M2" s="11"/>
      <c r="N2" s="12">
        <v>722</v>
      </c>
      <c r="O2" s="5" t="s">
        <v>9</v>
      </c>
    </row>
    <row r="3" spans="1:15">
      <c r="A3" s="4" t="s">
        <v>5</v>
      </c>
      <c r="B3" s="4" t="s">
        <v>21</v>
      </c>
      <c r="C3" s="4" t="s">
        <v>138</v>
      </c>
      <c r="D3" s="4" t="s">
        <v>139</v>
      </c>
      <c r="E3" s="2"/>
      <c r="F3" s="8">
        <v>8.58</v>
      </c>
      <c r="G3" s="8">
        <v>0</v>
      </c>
      <c r="H3" s="14">
        <v>8.58</v>
      </c>
      <c r="I3" s="14">
        <v>11.08</v>
      </c>
      <c r="J3" s="10"/>
      <c r="K3" s="4">
        <v>246</v>
      </c>
      <c r="L3" s="13">
        <v>9.7222222222222154E-3</v>
      </c>
      <c r="M3" s="11"/>
      <c r="N3" s="12">
        <v>729</v>
      </c>
      <c r="O3" s="5" t="s">
        <v>9</v>
      </c>
    </row>
    <row r="4" spans="1:15">
      <c r="A4" s="4" t="s">
        <v>5</v>
      </c>
      <c r="B4" s="4" t="s">
        <v>21</v>
      </c>
      <c r="C4" s="4" t="s">
        <v>138</v>
      </c>
      <c r="D4" s="4" t="s">
        <v>139</v>
      </c>
      <c r="E4" s="2"/>
      <c r="F4" s="8">
        <v>0</v>
      </c>
      <c r="G4" s="8">
        <v>0</v>
      </c>
      <c r="H4" s="14">
        <v>0</v>
      </c>
      <c r="I4" s="14">
        <v>11.08</v>
      </c>
      <c r="J4" s="10"/>
      <c r="K4" s="4">
        <v>246</v>
      </c>
      <c r="L4" s="13">
        <v>9.7222222222222154E-3</v>
      </c>
      <c r="M4" s="11"/>
      <c r="N4" s="12">
        <v>850</v>
      </c>
      <c r="O4" s="5" t="s">
        <v>9</v>
      </c>
    </row>
    <row r="5" spans="1:15">
      <c r="A5" s="4" t="s">
        <v>5</v>
      </c>
      <c r="B5" s="4" t="s">
        <v>21</v>
      </c>
      <c r="C5" s="4" t="s">
        <v>138</v>
      </c>
      <c r="D5" s="4" t="s">
        <v>139</v>
      </c>
      <c r="E5" s="2"/>
      <c r="F5" s="8">
        <v>8.58</v>
      </c>
      <c r="G5" s="8">
        <v>0</v>
      </c>
      <c r="H5" s="14">
        <v>8.58</v>
      </c>
      <c r="I5" s="14">
        <v>11.08</v>
      </c>
      <c r="J5" s="10"/>
      <c r="K5" s="4">
        <v>246</v>
      </c>
      <c r="L5" s="13">
        <v>1.1805555555555569E-2</v>
      </c>
      <c r="M5" s="11"/>
      <c r="N5" s="12">
        <v>725</v>
      </c>
      <c r="O5" s="5" t="s">
        <v>9</v>
      </c>
    </row>
    <row r="6" spans="1:15">
      <c r="A6" s="4" t="s">
        <v>5</v>
      </c>
      <c r="B6" s="4" t="s">
        <v>21</v>
      </c>
      <c r="C6" s="4" t="s">
        <v>138</v>
      </c>
      <c r="D6" s="4" t="s">
        <v>139</v>
      </c>
      <c r="E6" s="2"/>
      <c r="F6" s="8">
        <v>0</v>
      </c>
      <c r="G6" s="8">
        <v>0</v>
      </c>
      <c r="H6" s="14">
        <v>0</v>
      </c>
      <c r="I6" s="14">
        <v>11.08</v>
      </c>
      <c r="J6" s="10"/>
      <c r="K6" s="4">
        <v>246</v>
      </c>
      <c r="L6" s="13">
        <v>1.4583333333333309E-2</v>
      </c>
      <c r="M6" s="11"/>
      <c r="N6" s="12">
        <v>729</v>
      </c>
      <c r="O6" s="5" t="s">
        <v>9</v>
      </c>
    </row>
    <row r="7" spans="1:15">
      <c r="A7" s="4" t="s">
        <v>5</v>
      </c>
      <c r="B7" s="4" t="s">
        <v>21</v>
      </c>
      <c r="C7" s="4" t="s">
        <v>138</v>
      </c>
      <c r="D7" s="4" t="s">
        <v>139</v>
      </c>
      <c r="E7" s="2"/>
      <c r="F7" s="8">
        <v>8.58</v>
      </c>
      <c r="G7" s="8">
        <v>0</v>
      </c>
      <c r="H7" s="14">
        <v>8.58</v>
      </c>
      <c r="I7" s="14">
        <v>11.08</v>
      </c>
      <c r="J7" s="10"/>
      <c r="K7" s="4">
        <v>246</v>
      </c>
      <c r="L7" s="13">
        <v>1.4583333333333337E-2</v>
      </c>
      <c r="M7" s="11"/>
      <c r="N7" s="12">
        <v>855</v>
      </c>
      <c r="O7" s="5" t="s">
        <v>9</v>
      </c>
    </row>
    <row r="8" spans="1:15">
      <c r="A8" s="4" t="s">
        <v>5</v>
      </c>
      <c r="B8" s="4" t="s">
        <v>21</v>
      </c>
      <c r="C8" s="4" t="s">
        <v>138</v>
      </c>
      <c r="D8" s="4" t="s">
        <v>139</v>
      </c>
      <c r="E8" s="2"/>
      <c r="F8" s="8">
        <v>0</v>
      </c>
      <c r="G8" s="8">
        <v>0</v>
      </c>
      <c r="H8" s="14">
        <v>0</v>
      </c>
      <c r="I8" s="14">
        <v>11.08</v>
      </c>
      <c r="J8" s="10"/>
      <c r="K8" s="4">
        <v>246</v>
      </c>
      <c r="L8" s="13">
        <v>1.2500000000000011E-2</v>
      </c>
      <c r="M8" s="11"/>
      <c r="N8" s="12">
        <v>729</v>
      </c>
      <c r="O8" s="5" t="s">
        <v>9</v>
      </c>
    </row>
    <row r="9" spans="1:15">
      <c r="A9" s="4" t="s">
        <v>5</v>
      </c>
      <c r="B9" s="4" t="s">
        <v>21</v>
      </c>
      <c r="C9" s="4" t="s">
        <v>138</v>
      </c>
      <c r="D9" s="4" t="s">
        <v>139</v>
      </c>
      <c r="E9" s="2"/>
      <c r="F9" s="8">
        <v>0</v>
      </c>
      <c r="G9" s="8">
        <v>0</v>
      </c>
      <c r="H9" s="14">
        <v>0</v>
      </c>
      <c r="I9" s="14">
        <v>11.08</v>
      </c>
      <c r="J9" s="10"/>
      <c r="K9" s="4">
        <v>246</v>
      </c>
      <c r="L9" s="13">
        <v>1.6666666666666663E-2</v>
      </c>
      <c r="M9" s="11"/>
      <c r="N9" s="12">
        <v>858</v>
      </c>
      <c r="O9" s="5" t="s">
        <v>9</v>
      </c>
    </row>
    <row r="10" spans="1:15">
      <c r="A10" s="4" t="s">
        <v>5</v>
      </c>
      <c r="B10" s="4" t="s">
        <v>21</v>
      </c>
      <c r="C10" s="4" t="s">
        <v>138</v>
      </c>
      <c r="D10" s="4" t="s">
        <v>139</v>
      </c>
      <c r="E10" s="2"/>
      <c r="F10" s="8">
        <v>0</v>
      </c>
      <c r="G10" s="8">
        <v>0</v>
      </c>
      <c r="H10" s="14">
        <v>0</v>
      </c>
      <c r="I10" s="14">
        <v>11.08</v>
      </c>
      <c r="J10" s="10"/>
      <c r="K10" s="4">
        <v>246</v>
      </c>
      <c r="L10" s="13">
        <v>1.3194444444444453E-2</v>
      </c>
      <c r="M10" s="11"/>
      <c r="N10" s="12">
        <v>859</v>
      </c>
      <c r="O10" s="5" t="s">
        <v>9</v>
      </c>
    </row>
    <row r="11" spans="1:15">
      <c r="A11" s="4" t="s">
        <v>5</v>
      </c>
      <c r="B11" s="4" t="s">
        <v>21</v>
      </c>
      <c r="C11" s="4" t="s">
        <v>138</v>
      </c>
      <c r="D11" s="4" t="s">
        <v>139</v>
      </c>
      <c r="E11" s="2"/>
      <c r="F11" s="8">
        <v>0</v>
      </c>
      <c r="G11" s="8">
        <v>0</v>
      </c>
      <c r="H11" s="14">
        <v>0</v>
      </c>
      <c r="I11" s="14">
        <v>11.08</v>
      </c>
      <c r="J11" s="10"/>
      <c r="K11" s="4">
        <v>246</v>
      </c>
      <c r="L11" s="13">
        <v>4.3749999999999956E-2</v>
      </c>
      <c r="M11" s="11"/>
      <c r="N11" s="12">
        <v>850</v>
      </c>
      <c r="O11" s="5" t="s">
        <v>9</v>
      </c>
    </row>
    <row r="12" spans="1:15">
      <c r="A12" s="4" t="s">
        <v>5</v>
      </c>
      <c r="B12" s="4" t="s">
        <v>21</v>
      </c>
      <c r="C12" s="4" t="s">
        <v>138</v>
      </c>
      <c r="D12" s="4" t="s">
        <v>140</v>
      </c>
      <c r="E12" s="2"/>
      <c r="F12" s="8">
        <v>0</v>
      </c>
      <c r="G12" s="8">
        <v>0</v>
      </c>
      <c r="H12" s="14">
        <v>0</v>
      </c>
      <c r="I12" s="14">
        <v>11.08</v>
      </c>
      <c r="J12" s="10"/>
      <c r="K12" s="4">
        <v>246</v>
      </c>
      <c r="L12" s="13">
        <v>3.1250000000000111E-2</v>
      </c>
      <c r="M12" s="2"/>
      <c r="N12" s="12">
        <v>850</v>
      </c>
      <c r="O12" s="5" t="s">
        <v>9</v>
      </c>
    </row>
    <row r="13" spans="1:15">
      <c r="A13" s="4" t="s">
        <v>5</v>
      </c>
      <c r="B13" s="4" t="s">
        <v>21</v>
      </c>
      <c r="C13" s="4" t="s">
        <v>138</v>
      </c>
      <c r="D13" s="4" t="s">
        <v>140</v>
      </c>
      <c r="E13" s="2"/>
      <c r="F13" s="8">
        <v>0</v>
      </c>
      <c r="G13" s="8">
        <v>2.63</v>
      </c>
      <c r="H13" s="14">
        <v>2.63</v>
      </c>
      <c r="I13" s="14">
        <v>11.08</v>
      </c>
      <c r="J13" s="10"/>
      <c r="K13" s="4">
        <v>246</v>
      </c>
      <c r="L13" s="13">
        <v>1.8055555555555491E-2</v>
      </c>
      <c r="M13" s="2"/>
      <c r="N13" s="12">
        <v>723</v>
      </c>
      <c r="O13" s="5" t="s">
        <v>9</v>
      </c>
    </row>
    <row r="14" spans="1:15">
      <c r="A14" s="4" t="s">
        <v>5</v>
      </c>
      <c r="B14" s="4" t="s">
        <v>21</v>
      </c>
      <c r="C14" s="4" t="s">
        <v>138</v>
      </c>
      <c r="D14" s="4" t="s">
        <v>140</v>
      </c>
      <c r="E14" s="2"/>
      <c r="F14" s="8">
        <v>0</v>
      </c>
      <c r="G14" s="8">
        <v>2.63</v>
      </c>
      <c r="H14" s="14">
        <v>2.63</v>
      </c>
      <c r="I14" s="14">
        <v>11.08</v>
      </c>
      <c r="J14" s="10"/>
      <c r="K14" s="4">
        <v>246</v>
      </c>
      <c r="L14" s="13">
        <v>1.1805555555555514E-2</v>
      </c>
      <c r="M14" s="2"/>
      <c r="N14" s="12">
        <v>724</v>
      </c>
      <c r="O14" s="5" t="s">
        <v>9</v>
      </c>
    </row>
    <row r="15" spans="1:15">
      <c r="A15" s="4" t="s">
        <v>5</v>
      </c>
      <c r="B15" s="4" t="s">
        <v>21</v>
      </c>
      <c r="C15" s="4" t="s">
        <v>138</v>
      </c>
      <c r="D15" s="4" t="s">
        <v>140</v>
      </c>
      <c r="E15" s="2"/>
      <c r="F15" s="8">
        <v>0</v>
      </c>
      <c r="G15" s="8">
        <v>2.63</v>
      </c>
      <c r="H15" s="14">
        <v>2.63</v>
      </c>
      <c r="I15" s="14">
        <v>11.08</v>
      </c>
      <c r="J15" s="10"/>
      <c r="K15" s="4">
        <v>246</v>
      </c>
      <c r="L15" s="13">
        <v>1.9444444444444486E-2</v>
      </c>
      <c r="M15" s="2"/>
      <c r="N15" s="12">
        <v>726</v>
      </c>
      <c r="O15" s="5" t="s">
        <v>9</v>
      </c>
    </row>
    <row r="16" spans="1:15">
      <c r="A16" s="4" t="s">
        <v>5</v>
      </c>
      <c r="B16" s="4" t="s">
        <v>21</v>
      </c>
      <c r="C16" s="4" t="s">
        <v>138</v>
      </c>
      <c r="D16" s="4" t="s">
        <v>140</v>
      </c>
      <c r="E16" s="2"/>
      <c r="F16" s="8">
        <v>0</v>
      </c>
      <c r="G16" s="8">
        <v>2.63</v>
      </c>
      <c r="H16" s="14">
        <v>2.63</v>
      </c>
      <c r="I16" s="14">
        <v>11.08</v>
      </c>
      <c r="J16" s="10"/>
      <c r="K16" s="4">
        <v>246</v>
      </c>
      <c r="L16" s="13">
        <v>1.1805555555555514E-2</v>
      </c>
      <c r="M16" s="2"/>
      <c r="N16" s="12">
        <v>727</v>
      </c>
      <c r="O16" s="5" t="s">
        <v>9</v>
      </c>
    </row>
    <row r="17" spans="1:15">
      <c r="A17" s="4" t="s">
        <v>5</v>
      </c>
      <c r="B17" s="4" t="s">
        <v>21</v>
      </c>
      <c r="C17" s="4" t="s">
        <v>138</v>
      </c>
      <c r="D17" s="4" t="s">
        <v>140</v>
      </c>
      <c r="E17" s="2"/>
      <c r="F17" s="8">
        <v>0</v>
      </c>
      <c r="G17" s="8">
        <v>2.63</v>
      </c>
      <c r="H17" s="14">
        <v>2.63</v>
      </c>
      <c r="I17" s="14">
        <v>11.08</v>
      </c>
      <c r="J17" s="10"/>
      <c r="K17" s="4">
        <v>246</v>
      </c>
      <c r="L17" s="13">
        <v>1.5972222222222165E-2</v>
      </c>
      <c r="M17" s="2"/>
      <c r="N17" s="12">
        <v>856</v>
      </c>
      <c r="O17" s="5" t="s">
        <v>9</v>
      </c>
    </row>
    <row r="18" spans="1:15">
      <c r="A18" s="4" t="s">
        <v>5</v>
      </c>
      <c r="B18" s="4" t="s">
        <v>21</v>
      </c>
      <c r="C18" s="4" t="s">
        <v>141</v>
      </c>
      <c r="D18" s="4" t="s">
        <v>139</v>
      </c>
      <c r="E18" s="2"/>
      <c r="F18" s="8">
        <v>0</v>
      </c>
      <c r="G18" s="8">
        <v>0</v>
      </c>
      <c r="H18" s="9">
        <v>0</v>
      </c>
      <c r="I18" s="9">
        <v>9.27</v>
      </c>
      <c r="J18" s="10"/>
      <c r="K18" s="4">
        <v>246</v>
      </c>
      <c r="L18" s="13"/>
      <c r="M18" s="2"/>
      <c r="N18" s="12">
        <v>850</v>
      </c>
      <c r="O18" s="5" t="s">
        <v>1</v>
      </c>
    </row>
    <row r="19" spans="1:15">
      <c r="A19" s="4" t="s">
        <v>5</v>
      </c>
      <c r="B19" s="4" t="s">
        <v>21</v>
      </c>
      <c r="C19" s="4" t="s">
        <v>141</v>
      </c>
      <c r="D19" s="4" t="s">
        <v>139</v>
      </c>
      <c r="E19" s="2"/>
      <c r="F19" s="8">
        <v>0</v>
      </c>
      <c r="G19" s="8">
        <v>0</v>
      </c>
      <c r="H19" s="9">
        <v>0</v>
      </c>
      <c r="I19" s="9">
        <v>9.27</v>
      </c>
      <c r="J19" s="10"/>
      <c r="K19" s="4">
        <v>246</v>
      </c>
      <c r="L19" s="13">
        <v>2.6388888888888906E-2</v>
      </c>
      <c r="M19" s="2"/>
      <c r="N19" s="12">
        <v>729</v>
      </c>
      <c r="O19" s="5" t="s">
        <v>1</v>
      </c>
    </row>
    <row r="20" spans="1:15">
      <c r="A20" s="4" t="s">
        <v>5</v>
      </c>
      <c r="B20" s="4" t="s">
        <v>21</v>
      </c>
      <c r="C20" s="4" t="s">
        <v>141</v>
      </c>
      <c r="D20" s="4" t="s">
        <v>139</v>
      </c>
      <c r="E20" s="2"/>
      <c r="F20" s="8">
        <v>0</v>
      </c>
      <c r="G20" s="8">
        <v>0</v>
      </c>
      <c r="H20" s="9">
        <v>0</v>
      </c>
      <c r="I20" s="9">
        <v>9.27</v>
      </c>
      <c r="J20" s="10"/>
      <c r="K20" s="4">
        <v>246</v>
      </c>
      <c r="L20" s="13">
        <v>2.9861111111111088E-2</v>
      </c>
      <c r="M20" s="2"/>
      <c r="N20" s="12">
        <v>729</v>
      </c>
      <c r="O20" s="5" t="s">
        <v>1</v>
      </c>
    </row>
    <row r="21" spans="1:15">
      <c r="A21" s="4" t="s">
        <v>5</v>
      </c>
      <c r="B21" s="4" t="s">
        <v>21</v>
      </c>
      <c r="C21" s="4" t="s">
        <v>141</v>
      </c>
      <c r="D21" s="4" t="s">
        <v>139</v>
      </c>
      <c r="E21" s="2"/>
      <c r="F21" s="8">
        <v>2.29</v>
      </c>
      <c r="G21" s="8">
        <v>0</v>
      </c>
      <c r="H21" s="9">
        <v>2.29</v>
      </c>
      <c r="I21" s="9">
        <v>9.27</v>
      </c>
      <c r="J21" s="10"/>
      <c r="K21" s="4">
        <v>246</v>
      </c>
      <c r="L21" s="13">
        <v>1.5277777777777779E-2</v>
      </c>
      <c r="M21" s="2"/>
      <c r="N21" s="12">
        <v>858</v>
      </c>
      <c r="O21" s="5" t="s">
        <v>1</v>
      </c>
    </row>
    <row r="22" spans="1:15">
      <c r="A22" s="4" t="s">
        <v>5</v>
      </c>
      <c r="B22" s="4" t="s">
        <v>21</v>
      </c>
      <c r="C22" s="4" t="s">
        <v>141</v>
      </c>
      <c r="D22" s="4" t="s">
        <v>139</v>
      </c>
      <c r="E22" s="2"/>
      <c r="F22" s="8">
        <v>2.29</v>
      </c>
      <c r="G22" s="8">
        <v>0</v>
      </c>
      <c r="H22" s="9">
        <v>2.29</v>
      </c>
      <c r="I22" s="9">
        <v>9.27</v>
      </c>
      <c r="J22" s="10"/>
      <c r="K22" s="4">
        <v>246</v>
      </c>
      <c r="L22" s="13">
        <v>2.9861111111111116E-2</v>
      </c>
      <c r="M22" s="2"/>
      <c r="N22" s="12">
        <v>859</v>
      </c>
      <c r="O22" s="5" t="s">
        <v>1</v>
      </c>
    </row>
    <row r="23" spans="1:15">
      <c r="A23" s="4" t="s">
        <v>5</v>
      </c>
      <c r="B23" s="4" t="s">
        <v>21</v>
      </c>
      <c r="C23" s="4" t="s">
        <v>141</v>
      </c>
      <c r="D23" s="4" t="s">
        <v>139</v>
      </c>
      <c r="E23" s="2"/>
      <c r="F23" s="8">
        <v>0</v>
      </c>
      <c r="G23" s="8">
        <v>0</v>
      </c>
      <c r="H23" s="9">
        <v>0</v>
      </c>
      <c r="I23" s="9">
        <v>9.27</v>
      </c>
      <c r="J23" s="10"/>
      <c r="K23" s="4">
        <v>246</v>
      </c>
      <c r="L23" s="13">
        <v>4.0972222222222188E-2</v>
      </c>
      <c r="M23" s="2"/>
      <c r="N23" s="12">
        <v>850</v>
      </c>
      <c r="O23" s="5" t="s">
        <v>1</v>
      </c>
    </row>
    <row r="24" spans="1:15">
      <c r="A24" s="4" t="s">
        <v>5</v>
      </c>
      <c r="B24" s="4" t="s">
        <v>21</v>
      </c>
      <c r="C24" s="4" t="s">
        <v>141</v>
      </c>
      <c r="D24" s="4" t="s">
        <v>139</v>
      </c>
      <c r="E24" s="2"/>
      <c r="F24" s="8">
        <v>0</v>
      </c>
      <c r="G24" s="8">
        <v>0</v>
      </c>
      <c r="H24" s="9">
        <v>0</v>
      </c>
      <c r="I24" s="9">
        <v>9.27</v>
      </c>
      <c r="J24" s="10"/>
      <c r="K24" s="4">
        <v>246</v>
      </c>
      <c r="L24" s="13">
        <v>3.125E-2</v>
      </c>
      <c r="M24" s="2"/>
      <c r="N24" s="12">
        <v>850</v>
      </c>
      <c r="O24" s="5" t="s">
        <v>1</v>
      </c>
    </row>
    <row r="25" spans="1:15">
      <c r="A25" s="4" t="s">
        <v>5</v>
      </c>
      <c r="B25" s="4" t="s">
        <v>21</v>
      </c>
      <c r="C25" s="4" t="s">
        <v>141</v>
      </c>
      <c r="D25" s="4" t="s">
        <v>140</v>
      </c>
      <c r="E25" s="2"/>
      <c r="F25" s="8">
        <v>0</v>
      </c>
      <c r="G25" s="8">
        <v>0</v>
      </c>
      <c r="H25" s="9">
        <v>0</v>
      </c>
      <c r="I25" s="9">
        <v>9.27</v>
      </c>
      <c r="J25" s="10"/>
      <c r="K25" s="4">
        <v>246</v>
      </c>
      <c r="L25" s="13">
        <v>3.125E-2</v>
      </c>
      <c r="M25" s="2"/>
      <c r="N25" s="12">
        <v>850</v>
      </c>
      <c r="O25" s="5" t="s">
        <v>1</v>
      </c>
    </row>
    <row r="26" spans="1:15">
      <c r="A26" s="4" t="s">
        <v>5</v>
      </c>
      <c r="B26" s="4" t="s">
        <v>21</v>
      </c>
      <c r="C26" s="4" t="s">
        <v>141</v>
      </c>
      <c r="D26" s="4" t="s">
        <v>140</v>
      </c>
      <c r="E26" s="2"/>
      <c r="F26" s="8">
        <v>0</v>
      </c>
      <c r="G26" s="8">
        <v>0</v>
      </c>
      <c r="H26" s="9">
        <v>0</v>
      </c>
      <c r="I26" s="9">
        <v>9.27</v>
      </c>
      <c r="J26" s="10"/>
      <c r="K26" s="4">
        <v>246</v>
      </c>
      <c r="L26" s="13">
        <v>2.083333333333337E-2</v>
      </c>
      <c r="M26" s="2"/>
      <c r="N26" s="12">
        <v>723</v>
      </c>
      <c r="O26" s="5" t="s">
        <v>1</v>
      </c>
    </row>
    <row r="27" spans="1:15">
      <c r="A27" s="4" t="s">
        <v>5</v>
      </c>
      <c r="B27" s="4" t="s">
        <v>21</v>
      </c>
      <c r="C27" s="4" t="s">
        <v>141</v>
      </c>
      <c r="D27" s="4" t="s">
        <v>140</v>
      </c>
      <c r="E27" s="2"/>
      <c r="F27" s="8">
        <v>0</v>
      </c>
      <c r="G27" s="8">
        <v>0</v>
      </c>
      <c r="H27" s="9">
        <v>0</v>
      </c>
      <c r="I27" s="9">
        <v>9.27</v>
      </c>
      <c r="J27" s="10"/>
      <c r="K27" s="4">
        <v>246</v>
      </c>
      <c r="L27" s="13">
        <v>1.1805555555555514E-2</v>
      </c>
      <c r="M27" s="2"/>
      <c r="N27" s="12">
        <v>724</v>
      </c>
      <c r="O27" s="5" t="s">
        <v>1</v>
      </c>
    </row>
    <row r="28" spans="1:15">
      <c r="A28" s="4" t="s">
        <v>5</v>
      </c>
      <c r="B28" s="4" t="s">
        <v>21</v>
      </c>
      <c r="C28" s="4" t="s">
        <v>141</v>
      </c>
      <c r="D28" s="4" t="s">
        <v>140</v>
      </c>
      <c r="E28" s="2"/>
      <c r="F28" s="8">
        <v>0</v>
      </c>
      <c r="G28" s="8">
        <v>0</v>
      </c>
      <c r="H28" s="9">
        <v>0</v>
      </c>
      <c r="I28" s="9">
        <v>9.27</v>
      </c>
      <c r="J28" s="10"/>
      <c r="K28" s="4">
        <v>246</v>
      </c>
      <c r="L28" s="13">
        <v>1.9444444444444486E-2</v>
      </c>
      <c r="M28" s="2"/>
      <c r="N28" s="12">
        <v>726</v>
      </c>
      <c r="O28" s="5" t="s">
        <v>1</v>
      </c>
    </row>
    <row r="29" spans="1:15">
      <c r="A29" s="4" t="s">
        <v>5</v>
      </c>
      <c r="B29" s="4" t="s">
        <v>21</v>
      </c>
      <c r="C29" s="4" t="s">
        <v>141</v>
      </c>
      <c r="D29" s="4" t="s">
        <v>140</v>
      </c>
      <c r="E29" s="2"/>
      <c r="F29" s="8">
        <v>0</v>
      </c>
      <c r="G29" s="8">
        <v>0</v>
      </c>
      <c r="H29" s="9">
        <v>0</v>
      </c>
      <c r="I29" s="9">
        <v>9.27</v>
      </c>
      <c r="J29" s="10"/>
      <c r="K29" s="4">
        <v>246</v>
      </c>
      <c r="L29" s="13">
        <v>1.1805555555555514E-2</v>
      </c>
      <c r="M29" s="2"/>
      <c r="N29" s="12">
        <v>727</v>
      </c>
      <c r="O29" s="5" t="s">
        <v>1</v>
      </c>
    </row>
    <row r="30" spans="1:15">
      <c r="A30" s="4" t="s">
        <v>5</v>
      </c>
      <c r="B30" s="4" t="s">
        <v>21</v>
      </c>
      <c r="C30" s="4" t="s">
        <v>141</v>
      </c>
      <c r="D30" s="4" t="s">
        <v>140</v>
      </c>
      <c r="E30" s="2"/>
      <c r="F30" s="8">
        <v>0</v>
      </c>
      <c r="G30" s="8">
        <v>0</v>
      </c>
      <c r="H30" s="9">
        <v>0</v>
      </c>
      <c r="I30" s="9">
        <v>9.27</v>
      </c>
      <c r="J30" s="10"/>
      <c r="K30" s="4">
        <v>246</v>
      </c>
      <c r="L30" s="13">
        <v>1.5972222222222165E-2</v>
      </c>
      <c r="M30" s="2"/>
      <c r="N30" s="12">
        <v>856</v>
      </c>
      <c r="O30" s="5" t="s">
        <v>1</v>
      </c>
    </row>
    <row r="31" spans="1:15">
      <c r="A31" s="4" t="s">
        <v>5</v>
      </c>
      <c r="B31" s="4" t="s">
        <v>21</v>
      </c>
      <c r="C31" s="4" t="s">
        <v>141</v>
      </c>
      <c r="D31" s="4" t="s">
        <v>140</v>
      </c>
      <c r="E31" s="2"/>
      <c r="F31" s="8">
        <v>0</v>
      </c>
      <c r="G31" s="8">
        <v>0</v>
      </c>
      <c r="H31" s="9">
        <v>0</v>
      </c>
      <c r="I31" s="9">
        <v>9.27</v>
      </c>
      <c r="J31" s="10"/>
      <c r="K31" s="4">
        <v>246</v>
      </c>
      <c r="L31" s="13">
        <v>2.1527777777777923E-2</v>
      </c>
      <c r="M31" s="2"/>
      <c r="N31" s="12">
        <v>721</v>
      </c>
      <c r="O31" s="5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T49"/>
  <sheetViews>
    <sheetView showGridLines="0" zoomScale="75" zoomScaleNormal="75" zoomScaleSheetLayoutView="76" workbookViewId="0">
      <pane xSplit="2" topLeftCell="C1" activePane="topRight" state="frozen"/>
      <selection activeCell="A30" activeCellId="5" sqref="A5:XFD5 A13:XFD13 A17:XFD17 A22:XFD22 A27:XFD27 A30:XFD30"/>
      <selection pane="topRight" activeCell="E15" sqref="E15"/>
    </sheetView>
  </sheetViews>
  <sheetFormatPr defaultColWidth="9.33203125" defaultRowHeight="17.25" customHeight="1"/>
  <cols>
    <col min="1" max="1" width="2.5546875" style="127" customWidth="1"/>
    <col min="2" max="2" width="23.109375" style="127" customWidth="1"/>
    <col min="3" max="3" width="9.88671875" style="127" customWidth="1"/>
    <col min="4" max="4" width="12.88671875" style="127" customWidth="1"/>
    <col min="5" max="5" width="12.5546875" style="127" customWidth="1"/>
    <col min="6" max="6" width="12.44140625" style="127" bestFit="1" customWidth="1"/>
    <col min="7" max="13" width="11.33203125" style="127" customWidth="1"/>
    <col min="14" max="14" width="11.33203125" style="144" customWidth="1"/>
    <col min="15" max="44" width="11.33203125" style="127" customWidth="1"/>
    <col min="45" max="45" width="2.5546875" style="127" customWidth="1"/>
    <col min="46" max="57" width="10.33203125" style="127" customWidth="1"/>
    <col min="58" max="63" width="9.6640625" style="127" customWidth="1"/>
    <col min="64" max="67" width="9.33203125" style="127"/>
    <col min="68" max="70" width="9.33203125" style="127" customWidth="1"/>
    <col min="71" max="16384" width="9.33203125" style="127"/>
  </cols>
  <sheetData>
    <row r="1" spans="1:61" ht="18" customHeight="1" thickBot="1">
      <c r="A1" s="124"/>
      <c r="B1" s="125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6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</row>
    <row r="2" spans="1:61" s="129" customFormat="1" ht="21.75" customHeight="1">
      <c r="A2" s="128"/>
      <c r="B2" s="145" t="str">
        <f>"Route " &amp;Input!$C$1&amp;": " &amp;Input!$C$2</f>
        <v>Route 246: Mamre - Atlantis</v>
      </c>
      <c r="C2" s="146"/>
      <c r="D2" s="146"/>
      <c r="E2" s="147"/>
      <c r="F2" s="147"/>
      <c r="G2" s="148"/>
      <c r="H2" s="148"/>
      <c r="I2" s="148"/>
      <c r="J2" s="148"/>
      <c r="K2" s="148"/>
      <c r="L2" s="147"/>
      <c r="M2" s="148"/>
      <c r="N2" s="146"/>
      <c r="O2" s="147"/>
      <c r="P2" s="148"/>
      <c r="Q2" s="148"/>
      <c r="R2" s="147"/>
      <c r="S2" s="148"/>
      <c r="T2" s="148"/>
      <c r="U2" s="147"/>
      <c r="V2" s="148"/>
      <c r="W2" s="148"/>
      <c r="X2" s="147"/>
      <c r="Y2" s="148"/>
      <c r="Z2" s="148"/>
      <c r="AA2" s="147"/>
      <c r="AB2" s="148"/>
      <c r="AC2" s="148"/>
      <c r="AD2" s="147"/>
      <c r="AE2" s="148"/>
      <c r="AF2" s="148"/>
      <c r="AG2" s="147"/>
      <c r="AH2" s="148"/>
      <c r="AI2" s="148"/>
      <c r="AJ2" s="147"/>
      <c r="AK2" s="148"/>
      <c r="AL2" s="148"/>
      <c r="AM2" s="147"/>
      <c r="AN2" s="148"/>
      <c r="AO2" s="147"/>
      <c r="AP2" s="148"/>
      <c r="AQ2" s="148"/>
      <c r="AR2" s="162"/>
      <c r="AS2" s="127"/>
    </row>
    <row r="3" spans="1:61" s="131" customFormat="1" ht="21.75" customHeight="1">
      <c r="A3" s="130"/>
      <c r="B3" s="150" t="s">
        <v>153</v>
      </c>
      <c r="C3" s="151"/>
      <c r="D3" s="151"/>
      <c r="E3" s="152"/>
      <c r="F3" s="152"/>
      <c r="G3" s="151"/>
      <c r="H3" s="151"/>
      <c r="I3" s="153"/>
      <c r="J3" s="151"/>
      <c r="K3" s="153"/>
      <c r="L3" s="152"/>
      <c r="M3" s="151"/>
      <c r="N3" s="151"/>
      <c r="O3" s="152"/>
      <c r="P3" s="151"/>
      <c r="Q3" s="151"/>
      <c r="R3" s="152"/>
      <c r="S3" s="151"/>
      <c r="T3" s="151"/>
      <c r="U3" s="152"/>
      <c r="V3" s="151"/>
      <c r="W3" s="151"/>
      <c r="X3" s="152"/>
      <c r="Y3" s="151"/>
      <c r="Z3" s="151"/>
      <c r="AA3" s="152"/>
      <c r="AB3" s="151"/>
      <c r="AC3" s="151"/>
      <c r="AD3" s="152"/>
      <c r="AE3" s="151"/>
      <c r="AF3" s="151"/>
      <c r="AG3" s="152"/>
      <c r="AH3" s="151"/>
      <c r="AI3" s="151"/>
      <c r="AJ3" s="152"/>
      <c r="AK3" s="151"/>
      <c r="AL3" s="151"/>
      <c r="AM3" s="152"/>
      <c r="AN3" s="151"/>
      <c r="AO3" s="152"/>
      <c r="AP3" s="151"/>
      <c r="AQ3" s="151"/>
      <c r="AR3" s="163"/>
      <c r="AS3" s="127"/>
    </row>
    <row r="4" spans="1:61" s="129" customFormat="1" ht="21.75" customHeight="1" thickBot="1">
      <c r="A4" s="128"/>
      <c r="B4" s="155" t="s">
        <v>144</v>
      </c>
      <c r="C4" s="156"/>
      <c r="D4" s="156"/>
      <c r="E4" s="157"/>
      <c r="F4" s="157"/>
      <c r="G4" s="158"/>
      <c r="H4" s="158"/>
      <c r="I4" s="158"/>
      <c r="J4" s="158"/>
      <c r="K4" s="158"/>
      <c r="L4" s="158"/>
      <c r="M4" s="158"/>
      <c r="N4" s="156"/>
      <c r="O4" s="157"/>
      <c r="P4" s="158"/>
      <c r="Q4" s="158"/>
      <c r="R4" s="157"/>
      <c r="S4" s="158"/>
      <c r="T4" s="158"/>
      <c r="U4" s="157"/>
      <c r="V4" s="158"/>
      <c r="W4" s="158"/>
      <c r="X4" s="157"/>
      <c r="Y4" s="158"/>
      <c r="Z4" s="158"/>
      <c r="AA4" s="157"/>
      <c r="AB4" s="158"/>
      <c r="AC4" s="158"/>
      <c r="AD4" s="157"/>
      <c r="AE4" s="158"/>
      <c r="AF4" s="158"/>
      <c r="AG4" s="157"/>
      <c r="AH4" s="158"/>
      <c r="AI4" s="158"/>
      <c r="AJ4" s="157"/>
      <c r="AK4" s="158"/>
      <c r="AL4" s="158"/>
      <c r="AM4" s="157"/>
      <c r="AN4" s="158"/>
      <c r="AO4" s="157"/>
      <c r="AP4" s="158"/>
      <c r="AQ4" s="158"/>
      <c r="AR4" s="164"/>
      <c r="AS4" s="127"/>
    </row>
    <row r="5" spans="1:61" s="132" customFormat="1" ht="18" customHeight="1">
      <c r="A5" s="124"/>
      <c r="N5" s="133"/>
      <c r="AA5" s="127"/>
      <c r="AB5" s="127"/>
      <c r="AC5" s="127"/>
      <c r="AD5" s="127"/>
      <c r="AE5" s="127"/>
      <c r="AF5" s="127"/>
      <c r="AG5" s="127"/>
      <c r="AH5" s="127"/>
      <c r="AI5" s="127"/>
      <c r="AS5" s="127"/>
    </row>
    <row r="6" spans="1:61" s="124" customFormat="1" ht="18" customHeight="1">
      <c r="A6" s="137"/>
      <c r="B6" s="135" t="s">
        <v>8</v>
      </c>
      <c r="C6" s="136">
        <v>0.19236111111111112</v>
      </c>
      <c r="D6" s="138">
        <v>0.20694444444444446</v>
      </c>
      <c r="E6" s="136">
        <v>0.21666666666666667</v>
      </c>
      <c r="F6" s="136">
        <v>0.22638888888888889</v>
      </c>
      <c r="G6" s="136">
        <v>0.23819444444444446</v>
      </c>
      <c r="H6" s="136">
        <v>0.25277777777777777</v>
      </c>
      <c r="I6" s="138">
        <v>0.2673611111111111</v>
      </c>
      <c r="J6" s="138">
        <v>0.2673611111111111</v>
      </c>
      <c r="K6" s="138">
        <v>0.27986111111111112</v>
      </c>
      <c r="L6" s="138"/>
      <c r="M6" s="138">
        <v>0.29652777777777778</v>
      </c>
      <c r="N6" s="138">
        <v>0.30972222222222223</v>
      </c>
      <c r="O6" s="138"/>
      <c r="P6" s="136">
        <v>0.35347222222222219</v>
      </c>
      <c r="Q6" s="136">
        <v>0.38472222222222219</v>
      </c>
      <c r="R6" s="136">
        <v>0.41597222222222219</v>
      </c>
      <c r="S6" s="136">
        <v>0.44722222222222219</v>
      </c>
      <c r="T6" s="136">
        <v>0.47847222222222219</v>
      </c>
      <c r="U6" s="136">
        <v>0.50972222222222219</v>
      </c>
      <c r="V6" s="136">
        <v>0.54097222222222219</v>
      </c>
      <c r="W6" s="136">
        <v>0.57222222222222219</v>
      </c>
      <c r="X6" s="136">
        <v>0.60347222222222219</v>
      </c>
      <c r="Y6" s="136">
        <v>0.63472222222222219</v>
      </c>
      <c r="Z6" s="136">
        <v>0.66597222222222219</v>
      </c>
      <c r="AA6" s="136">
        <v>0.6972222222222223</v>
      </c>
      <c r="AB6" s="136"/>
      <c r="AC6" s="136">
        <v>0.71527777777777779</v>
      </c>
      <c r="AD6" s="136">
        <v>0.7270833333333333</v>
      </c>
      <c r="AE6" s="136">
        <v>0.74652777777777779</v>
      </c>
      <c r="AF6" s="136">
        <v>0.7583333333333333</v>
      </c>
      <c r="AG6" s="136">
        <v>0.77430555555555547</v>
      </c>
      <c r="AH6" s="136"/>
      <c r="AI6" s="136">
        <v>0.79583333333333339</v>
      </c>
      <c r="AJ6" s="136">
        <v>0.80555555555555547</v>
      </c>
      <c r="AK6" s="136">
        <v>0.82708333333333339</v>
      </c>
      <c r="AL6" s="136">
        <v>0.85625000000000007</v>
      </c>
      <c r="AM6" s="136">
        <v>0.88541666666666663</v>
      </c>
      <c r="AN6" s="127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</row>
    <row r="7" spans="1:61" s="124" customFormat="1" ht="18" customHeight="1">
      <c r="A7" s="132"/>
      <c r="B7" s="135" t="s">
        <v>9</v>
      </c>
      <c r="C7" s="136">
        <v>0.19305555555555554</v>
      </c>
      <c r="D7" s="138">
        <v>0.2076388888888889</v>
      </c>
      <c r="E7" s="136">
        <v>0.21736111111111112</v>
      </c>
      <c r="F7" s="138">
        <v>0.22708333333333333</v>
      </c>
      <c r="G7" s="138">
        <v>0.2388888888888889</v>
      </c>
      <c r="H7" s="136">
        <v>0.25347222222222221</v>
      </c>
      <c r="I7" s="138">
        <v>0.26805555555555555</v>
      </c>
      <c r="J7" s="138">
        <v>0.26805555555555555</v>
      </c>
      <c r="K7" s="138">
        <v>0.28055555555555556</v>
      </c>
      <c r="L7" s="138"/>
      <c r="M7" s="138">
        <v>0.29722222222222222</v>
      </c>
      <c r="N7" s="138">
        <v>0.31041666666666667</v>
      </c>
      <c r="O7" s="138"/>
      <c r="P7" s="136">
        <v>0.35416666666666669</v>
      </c>
      <c r="Q7" s="136">
        <v>0.38541666666666669</v>
      </c>
      <c r="R7" s="136">
        <v>0.41666666666666669</v>
      </c>
      <c r="S7" s="136">
        <v>0.44791666666666669</v>
      </c>
      <c r="T7" s="136">
        <v>0.47916666666666669</v>
      </c>
      <c r="U7" s="136">
        <v>0.51041666666666663</v>
      </c>
      <c r="V7" s="136">
        <v>0.54166666666666663</v>
      </c>
      <c r="W7" s="136">
        <v>0.57291666666666663</v>
      </c>
      <c r="X7" s="136">
        <v>0.60416666666666663</v>
      </c>
      <c r="Y7" s="136">
        <v>0.63541666666666663</v>
      </c>
      <c r="Z7" s="136">
        <v>0.66666666666666663</v>
      </c>
      <c r="AA7" s="136">
        <v>0.69791666666666663</v>
      </c>
      <c r="AB7" s="136"/>
      <c r="AC7" s="136">
        <v>0.71597222222222223</v>
      </c>
      <c r="AD7" s="136">
        <v>0.72777777777777775</v>
      </c>
      <c r="AE7" s="136">
        <v>0.74722222222222223</v>
      </c>
      <c r="AF7" s="136">
        <v>0.75902777777777775</v>
      </c>
      <c r="AG7" s="136">
        <v>0.77500000000000002</v>
      </c>
      <c r="AH7" s="136"/>
      <c r="AI7" s="136">
        <v>0.79652777777777783</v>
      </c>
      <c r="AJ7" s="136">
        <v>0.80625000000000002</v>
      </c>
      <c r="AK7" s="136">
        <v>0.82777777777777783</v>
      </c>
      <c r="AL7" s="136">
        <v>0.8569444444444444</v>
      </c>
      <c r="AM7" s="136">
        <v>0.88611111111111107</v>
      </c>
      <c r="AN7" s="127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</row>
    <row r="8" spans="1:61" s="124" customFormat="1" ht="18" customHeight="1">
      <c r="A8" s="132"/>
      <c r="B8" s="135" t="s">
        <v>52</v>
      </c>
      <c r="C8" s="136">
        <v>0.19305555555555554</v>
      </c>
      <c r="D8" s="138">
        <v>0.2076388888888889</v>
      </c>
      <c r="E8" s="136">
        <v>0.21736111111111112</v>
      </c>
      <c r="F8" s="138">
        <v>0.22708333333333333</v>
      </c>
      <c r="G8" s="138">
        <v>0.2388888888888889</v>
      </c>
      <c r="H8" s="136">
        <v>0.25347222222222221</v>
      </c>
      <c r="I8" s="138">
        <v>0.26805555555555555</v>
      </c>
      <c r="J8" s="138">
        <v>0.26805555555555555</v>
      </c>
      <c r="K8" s="138">
        <v>0.28055555555555556</v>
      </c>
      <c r="L8" s="138"/>
      <c r="M8" s="138">
        <v>0.29722222222222222</v>
      </c>
      <c r="N8" s="138">
        <v>0.31041666666666667</v>
      </c>
      <c r="O8" s="138"/>
      <c r="P8" s="136">
        <v>0.35416666666666669</v>
      </c>
      <c r="Q8" s="136">
        <v>0.38541666666666669</v>
      </c>
      <c r="R8" s="136">
        <v>0.41666666666666669</v>
      </c>
      <c r="S8" s="136">
        <v>0.44791666666666669</v>
      </c>
      <c r="T8" s="136">
        <v>0.47916666666666669</v>
      </c>
      <c r="U8" s="136">
        <v>0.51041666666666663</v>
      </c>
      <c r="V8" s="136">
        <v>0.54166666666666663</v>
      </c>
      <c r="W8" s="136">
        <v>0.57291666666666663</v>
      </c>
      <c r="X8" s="136">
        <v>0.60416666666666663</v>
      </c>
      <c r="Y8" s="136">
        <v>0.63541666666666663</v>
      </c>
      <c r="Z8" s="136">
        <v>0.66666666666666663</v>
      </c>
      <c r="AA8" s="136">
        <v>0.69791666666666663</v>
      </c>
      <c r="AB8" s="136"/>
      <c r="AC8" s="136">
        <v>0.71597222222222223</v>
      </c>
      <c r="AD8" s="136">
        <v>0.72777777777777775</v>
      </c>
      <c r="AE8" s="136">
        <v>0.74722222222222223</v>
      </c>
      <c r="AF8" s="136">
        <v>0.75902777777777775</v>
      </c>
      <c r="AG8" s="136">
        <v>0.77500000000000002</v>
      </c>
      <c r="AH8" s="136"/>
      <c r="AI8" s="136">
        <v>0.79652777777777783</v>
      </c>
      <c r="AJ8" s="136">
        <v>0.80625000000000002</v>
      </c>
      <c r="AK8" s="136">
        <v>0.82777777777777783</v>
      </c>
      <c r="AL8" s="136">
        <v>0.8569444444444444</v>
      </c>
      <c r="AM8" s="136">
        <v>0.88611111111111107</v>
      </c>
      <c r="AN8" s="127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</row>
    <row r="9" spans="1:61" s="124" customFormat="1" ht="18" customHeight="1">
      <c r="A9" s="132"/>
      <c r="B9" s="135" t="s">
        <v>10</v>
      </c>
      <c r="C9" s="136">
        <v>0.19375000000000001</v>
      </c>
      <c r="D9" s="138">
        <v>0.20833333333333334</v>
      </c>
      <c r="E9" s="136">
        <v>0.21805555555555556</v>
      </c>
      <c r="F9" s="138">
        <v>0.22777777777777777</v>
      </c>
      <c r="G9" s="138">
        <v>0.23958333333333334</v>
      </c>
      <c r="H9" s="136">
        <v>0.25416666666666665</v>
      </c>
      <c r="I9" s="138">
        <v>0.26874999999999999</v>
      </c>
      <c r="J9" s="138">
        <v>0.26874999999999999</v>
      </c>
      <c r="K9" s="138">
        <v>0.28125</v>
      </c>
      <c r="L9" s="138"/>
      <c r="M9" s="138">
        <v>0.29791666666666666</v>
      </c>
      <c r="N9" s="138">
        <v>0.31111111111111112</v>
      </c>
      <c r="O9" s="138"/>
      <c r="P9" s="136">
        <v>0.35486111111111113</v>
      </c>
      <c r="Q9" s="136">
        <v>0.38611111111111113</v>
      </c>
      <c r="R9" s="136">
        <v>0.41736111111111113</v>
      </c>
      <c r="S9" s="136">
        <v>0.44861111111111113</v>
      </c>
      <c r="T9" s="136">
        <v>0.47986111111111113</v>
      </c>
      <c r="U9" s="136">
        <v>0.51111111111111118</v>
      </c>
      <c r="V9" s="136">
        <v>0.54236111111111118</v>
      </c>
      <c r="W9" s="136">
        <v>0.57361111111111118</v>
      </c>
      <c r="X9" s="136">
        <v>0.60486111111111118</v>
      </c>
      <c r="Y9" s="136">
        <v>0.63611111111111118</v>
      </c>
      <c r="Z9" s="136">
        <v>0.66736111111111107</v>
      </c>
      <c r="AA9" s="136">
        <v>0.69861111111111107</v>
      </c>
      <c r="AB9" s="136"/>
      <c r="AC9" s="136">
        <v>0.71666666666666667</v>
      </c>
      <c r="AD9" s="136">
        <v>0.7284722222222223</v>
      </c>
      <c r="AE9" s="136">
        <v>0.74791666666666667</v>
      </c>
      <c r="AF9" s="136">
        <v>0.7597222222222223</v>
      </c>
      <c r="AG9" s="136">
        <v>0.77569444444444446</v>
      </c>
      <c r="AH9" s="136"/>
      <c r="AI9" s="136">
        <v>0.79722222222222217</v>
      </c>
      <c r="AJ9" s="136">
        <v>0.80694444444444446</v>
      </c>
      <c r="AK9" s="136">
        <v>0.82847222222222217</v>
      </c>
      <c r="AL9" s="136">
        <v>0.85763888888888884</v>
      </c>
      <c r="AM9" s="136">
        <v>0.88680555555555562</v>
      </c>
      <c r="AN9" s="127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</row>
    <row r="10" spans="1:61" s="124" customFormat="1" ht="18" customHeight="1">
      <c r="A10" s="132"/>
      <c r="B10" s="135" t="s">
        <v>11</v>
      </c>
      <c r="C10" s="136">
        <v>0.19444444444444445</v>
      </c>
      <c r="D10" s="138">
        <v>0.20902777777777778</v>
      </c>
      <c r="E10" s="136">
        <v>0.21875</v>
      </c>
      <c r="F10" s="138">
        <v>0.22847222222222222</v>
      </c>
      <c r="G10" s="138">
        <v>0.24027777777777778</v>
      </c>
      <c r="H10" s="136">
        <v>0.25486111111111109</v>
      </c>
      <c r="I10" s="138">
        <v>0.26944444444444443</v>
      </c>
      <c r="J10" s="138">
        <v>0.26944444444444443</v>
      </c>
      <c r="K10" s="138">
        <v>0.28194444444444444</v>
      </c>
      <c r="L10" s="138"/>
      <c r="M10" s="138">
        <v>0.2986111111111111</v>
      </c>
      <c r="N10" s="138">
        <v>0.31180555555555556</v>
      </c>
      <c r="O10" s="138"/>
      <c r="P10" s="136">
        <v>0.35555555555555557</v>
      </c>
      <c r="Q10" s="136">
        <v>0.38680555555555557</v>
      </c>
      <c r="R10" s="136">
        <v>0.41805555555555557</v>
      </c>
      <c r="S10" s="136">
        <v>0.44930555555555557</v>
      </c>
      <c r="T10" s="136">
        <v>0.48055555555555557</v>
      </c>
      <c r="U10" s="136">
        <v>0.51180555555555551</v>
      </c>
      <c r="V10" s="136">
        <v>0.54305555555555551</v>
      </c>
      <c r="W10" s="136">
        <v>0.57430555555555551</v>
      </c>
      <c r="X10" s="136">
        <v>0.60555555555555551</v>
      </c>
      <c r="Y10" s="136">
        <v>0.63680555555555551</v>
      </c>
      <c r="Z10" s="136">
        <v>0.66805555555555562</v>
      </c>
      <c r="AA10" s="136">
        <v>0.69930555555555562</v>
      </c>
      <c r="AB10" s="136"/>
      <c r="AC10" s="136">
        <v>0.71736111111111101</v>
      </c>
      <c r="AD10" s="136">
        <v>0.72916666666666663</v>
      </c>
      <c r="AE10" s="136">
        <v>0.74861111111111101</v>
      </c>
      <c r="AF10" s="136">
        <v>0.76041666666666663</v>
      </c>
      <c r="AG10" s="136">
        <v>0.77638888888888891</v>
      </c>
      <c r="AH10" s="136"/>
      <c r="AI10" s="136">
        <v>0.79791666666666661</v>
      </c>
      <c r="AJ10" s="136">
        <v>0.80763888888888891</v>
      </c>
      <c r="AK10" s="136">
        <v>0.82916666666666661</v>
      </c>
      <c r="AL10" s="136">
        <v>0.85833333333333339</v>
      </c>
      <c r="AM10" s="136">
        <v>0.88750000000000007</v>
      </c>
      <c r="AN10" s="127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</row>
    <row r="11" spans="1:61" s="124" customFormat="1" ht="18" customHeight="1">
      <c r="A11" s="132"/>
      <c r="B11" s="135" t="s">
        <v>2</v>
      </c>
      <c r="C11" s="136">
        <v>0.19513888888888889</v>
      </c>
      <c r="D11" s="138">
        <v>0.20972222222222223</v>
      </c>
      <c r="E11" s="136">
        <v>0.21944444444444444</v>
      </c>
      <c r="F11" s="138">
        <v>0.22916666666666666</v>
      </c>
      <c r="G11" s="138">
        <v>0.24097222222222223</v>
      </c>
      <c r="H11" s="136">
        <v>0.25555555555555559</v>
      </c>
      <c r="I11" s="138">
        <v>0.27013888888888887</v>
      </c>
      <c r="J11" s="138">
        <v>0.27013888888888887</v>
      </c>
      <c r="K11" s="138">
        <v>0.28263888888888888</v>
      </c>
      <c r="L11" s="138"/>
      <c r="M11" s="138">
        <v>0.29930555555555555</v>
      </c>
      <c r="N11" s="138">
        <v>0.3125</v>
      </c>
      <c r="O11" s="138"/>
      <c r="P11" s="136">
        <v>0.35625000000000001</v>
      </c>
      <c r="Q11" s="136">
        <v>0.38750000000000001</v>
      </c>
      <c r="R11" s="136">
        <v>0.41875000000000001</v>
      </c>
      <c r="S11" s="136">
        <v>0.45</v>
      </c>
      <c r="T11" s="136">
        <v>0.48125000000000001</v>
      </c>
      <c r="U11" s="136">
        <v>0.51250000000000007</v>
      </c>
      <c r="V11" s="136">
        <v>0.54375000000000007</v>
      </c>
      <c r="W11" s="136">
        <v>0.57500000000000007</v>
      </c>
      <c r="X11" s="136">
        <v>0.60625000000000007</v>
      </c>
      <c r="Y11" s="136">
        <v>0.63750000000000007</v>
      </c>
      <c r="Z11" s="136">
        <v>0.66875000000000007</v>
      </c>
      <c r="AA11" s="136">
        <v>0.70000000000000007</v>
      </c>
      <c r="AB11" s="136"/>
      <c r="AC11" s="136">
        <v>0.71805555555555556</v>
      </c>
      <c r="AD11" s="136">
        <v>0.72986111111111107</v>
      </c>
      <c r="AE11" s="136">
        <v>0.74930555555555556</v>
      </c>
      <c r="AF11" s="136">
        <v>0.76111111111111107</v>
      </c>
      <c r="AG11" s="136">
        <v>0.77708333333333324</v>
      </c>
      <c r="AH11" s="136"/>
      <c r="AI11" s="136">
        <v>0.79861111111111116</v>
      </c>
      <c r="AJ11" s="136">
        <v>0.80833333333333324</v>
      </c>
      <c r="AK11" s="136">
        <v>0.82986111111111116</v>
      </c>
      <c r="AL11" s="136">
        <v>0.85902777777777783</v>
      </c>
      <c r="AM11" s="136">
        <v>0.8881944444444444</v>
      </c>
      <c r="AN11" s="127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</row>
    <row r="12" spans="1:61" s="124" customFormat="1" ht="18" customHeight="1">
      <c r="A12" s="132"/>
      <c r="B12" s="135" t="s">
        <v>12</v>
      </c>
      <c r="C12" s="136">
        <v>0.19583333333333333</v>
      </c>
      <c r="D12" s="138">
        <v>0.21041666666666667</v>
      </c>
      <c r="E12" s="136">
        <v>0.22013888888888888</v>
      </c>
      <c r="F12" s="138">
        <v>0.2298611111111111</v>
      </c>
      <c r="G12" s="138">
        <v>0.24166666666666667</v>
      </c>
      <c r="H12" s="136">
        <v>0.25625000000000003</v>
      </c>
      <c r="I12" s="138">
        <v>0.27083333333333331</v>
      </c>
      <c r="J12" s="138">
        <v>0.27083333333333331</v>
      </c>
      <c r="K12" s="138">
        <v>0.28333333333333333</v>
      </c>
      <c r="L12" s="138"/>
      <c r="M12" s="138">
        <v>0.3</v>
      </c>
      <c r="N12" s="138">
        <v>0.31319444444444444</v>
      </c>
      <c r="O12" s="138"/>
      <c r="P12" s="136">
        <v>0.35694444444444445</v>
      </c>
      <c r="Q12" s="136">
        <v>0.38819444444444445</v>
      </c>
      <c r="R12" s="136">
        <v>0.41944444444444445</v>
      </c>
      <c r="S12" s="136">
        <v>0.45069444444444445</v>
      </c>
      <c r="T12" s="136">
        <v>0.48194444444444445</v>
      </c>
      <c r="U12" s="136">
        <v>0.5131944444444444</v>
      </c>
      <c r="V12" s="136">
        <v>0.5444444444444444</v>
      </c>
      <c r="W12" s="136">
        <v>0.5756944444444444</v>
      </c>
      <c r="X12" s="136">
        <v>0.6069444444444444</v>
      </c>
      <c r="Y12" s="136">
        <v>0.6381944444444444</v>
      </c>
      <c r="Z12" s="136">
        <v>0.6694444444444444</v>
      </c>
      <c r="AA12" s="136">
        <v>0.7006944444444444</v>
      </c>
      <c r="AB12" s="136"/>
      <c r="AC12" s="136">
        <v>0.71875</v>
      </c>
      <c r="AD12" s="136">
        <v>0.73055555555555562</v>
      </c>
      <c r="AE12" s="136">
        <v>0.75</v>
      </c>
      <c r="AF12" s="136">
        <v>0.76180555555555562</v>
      </c>
      <c r="AG12" s="136">
        <v>0.77777777777777779</v>
      </c>
      <c r="AH12" s="136"/>
      <c r="AI12" s="136">
        <v>0.7993055555555556</v>
      </c>
      <c r="AJ12" s="136">
        <v>0.80902777777777779</v>
      </c>
      <c r="AK12" s="136">
        <v>0.8305555555555556</v>
      </c>
      <c r="AL12" s="136">
        <v>0.85972222222222217</v>
      </c>
      <c r="AM12" s="136">
        <v>0.88888888888888884</v>
      </c>
      <c r="AN12" s="127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</row>
    <row r="13" spans="1:61" s="124" customFormat="1" ht="18" customHeight="1">
      <c r="A13" s="132"/>
      <c r="B13" s="135" t="s">
        <v>8</v>
      </c>
      <c r="C13" s="136">
        <v>0.19652777777777777</v>
      </c>
      <c r="D13" s="138">
        <v>0.21180555555555555</v>
      </c>
      <c r="E13" s="136">
        <v>0.22083333333333333</v>
      </c>
      <c r="F13" s="138">
        <v>0.23055555555555554</v>
      </c>
      <c r="G13" s="138">
        <v>0.24236111111111111</v>
      </c>
      <c r="H13" s="136">
        <v>0.25694444444444448</v>
      </c>
      <c r="I13" s="138">
        <v>0.27152777777777776</v>
      </c>
      <c r="J13" s="138">
        <v>0.27152777777777776</v>
      </c>
      <c r="K13" s="138">
        <v>0.28402777777777777</v>
      </c>
      <c r="L13" s="138"/>
      <c r="M13" s="138">
        <v>0.30069444444444443</v>
      </c>
      <c r="N13" s="138">
        <v>0.31388888888888888</v>
      </c>
      <c r="O13" s="138"/>
      <c r="P13" s="136">
        <v>0.3576388888888889</v>
      </c>
      <c r="Q13" s="136">
        <v>0.3888888888888889</v>
      </c>
      <c r="R13" s="136">
        <v>0.4201388888888889</v>
      </c>
      <c r="S13" s="136">
        <v>0.4513888888888889</v>
      </c>
      <c r="T13" s="136">
        <v>0.4826388888888889</v>
      </c>
      <c r="U13" s="136">
        <v>0.51388888888888895</v>
      </c>
      <c r="V13" s="136">
        <v>0.54513888888888895</v>
      </c>
      <c r="W13" s="136">
        <v>0.57638888888888895</v>
      </c>
      <c r="X13" s="136">
        <v>0.60763888888888895</v>
      </c>
      <c r="Y13" s="136">
        <v>0.63888888888888895</v>
      </c>
      <c r="Z13" s="136">
        <v>0.67013888888888884</v>
      </c>
      <c r="AA13" s="136">
        <v>0.70138888888888884</v>
      </c>
      <c r="AB13" s="136"/>
      <c r="AC13" s="136">
        <v>0.71944444444444444</v>
      </c>
      <c r="AD13" s="136">
        <v>0.73125000000000007</v>
      </c>
      <c r="AE13" s="136">
        <v>0.75069444444444444</v>
      </c>
      <c r="AF13" s="136">
        <v>0.76250000000000007</v>
      </c>
      <c r="AG13" s="136">
        <v>0.77847222222222223</v>
      </c>
      <c r="AH13" s="136"/>
      <c r="AI13" s="136">
        <v>0.79999999999999993</v>
      </c>
      <c r="AJ13" s="136">
        <v>0.80972222222222223</v>
      </c>
      <c r="AK13" s="136">
        <v>0.83124999999999993</v>
      </c>
      <c r="AL13" s="136">
        <v>0.86041666666666661</v>
      </c>
      <c r="AM13" s="136">
        <v>0.88958333333333339</v>
      </c>
      <c r="AN13" s="127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</row>
    <row r="14" spans="1:61" s="124" customFormat="1" ht="18" customHeight="1">
      <c r="A14" s="132"/>
      <c r="B14" s="135" t="s">
        <v>13</v>
      </c>
      <c r="C14" s="136">
        <v>0.19791666666666666</v>
      </c>
      <c r="D14" s="138">
        <v>0.21249999999999999</v>
      </c>
      <c r="E14" s="136">
        <v>0.22222222222222221</v>
      </c>
      <c r="F14" s="138">
        <v>0.23194444444444443</v>
      </c>
      <c r="G14" s="138">
        <v>0.24374999999999999</v>
      </c>
      <c r="H14" s="136">
        <v>0.25833333333333336</v>
      </c>
      <c r="I14" s="138">
        <v>0.27291666666666664</v>
      </c>
      <c r="J14" s="138">
        <v>0.27291666666666664</v>
      </c>
      <c r="K14" s="138">
        <v>0.28541666666666665</v>
      </c>
      <c r="L14" s="138"/>
      <c r="M14" s="138">
        <v>0.30208333333333331</v>
      </c>
      <c r="N14" s="138">
        <v>0.31527777777777777</v>
      </c>
      <c r="O14" s="138"/>
      <c r="P14" s="136">
        <v>0.35902777777777778</v>
      </c>
      <c r="Q14" s="136">
        <v>0.39027777777777778</v>
      </c>
      <c r="R14" s="136">
        <v>0.42152777777777778</v>
      </c>
      <c r="S14" s="136">
        <v>0.45277777777777778</v>
      </c>
      <c r="T14" s="136">
        <v>0.48402777777777778</v>
      </c>
      <c r="U14" s="136">
        <v>0.51527777777777783</v>
      </c>
      <c r="V14" s="136">
        <v>0.54652777777777783</v>
      </c>
      <c r="W14" s="136">
        <v>0.57777777777777783</v>
      </c>
      <c r="X14" s="136">
        <v>0.60902777777777783</v>
      </c>
      <c r="Y14" s="136">
        <v>0.64027777777777783</v>
      </c>
      <c r="Z14" s="136">
        <v>0.67152777777777783</v>
      </c>
      <c r="AA14" s="136">
        <v>0.70277777777777783</v>
      </c>
      <c r="AB14" s="136"/>
      <c r="AC14" s="136">
        <v>0.72083333333333333</v>
      </c>
      <c r="AD14" s="136">
        <v>0.73263888888888884</v>
      </c>
      <c r="AE14" s="136">
        <v>0.75208333333333333</v>
      </c>
      <c r="AF14" s="136">
        <v>0.76388888888888884</v>
      </c>
      <c r="AG14" s="136">
        <v>0.77986111111111101</v>
      </c>
      <c r="AH14" s="136"/>
      <c r="AI14" s="136">
        <v>0.80138888888888893</v>
      </c>
      <c r="AJ14" s="136">
        <v>0.81111111111111101</v>
      </c>
      <c r="AK14" s="136">
        <v>0.83263888888888893</v>
      </c>
      <c r="AL14" s="136">
        <v>0.8618055555555556</v>
      </c>
      <c r="AM14" s="136">
        <v>0.89097222222222217</v>
      </c>
      <c r="AN14" s="127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</row>
    <row r="15" spans="1:61" s="124" customFormat="1" ht="18" customHeight="1">
      <c r="A15" s="132"/>
      <c r="B15" s="135" t="s">
        <v>14</v>
      </c>
      <c r="C15" s="136">
        <v>0.1986111111111111</v>
      </c>
      <c r="D15" s="138">
        <v>0.21319444444444444</v>
      </c>
      <c r="E15" s="136">
        <v>0.22291666666666665</v>
      </c>
      <c r="F15" s="138">
        <v>0.23263888888888887</v>
      </c>
      <c r="G15" s="138">
        <v>0.24444444444444446</v>
      </c>
      <c r="H15" s="136">
        <v>0.2590277777777778</v>
      </c>
      <c r="I15" s="138">
        <v>0.27361111111111108</v>
      </c>
      <c r="J15" s="138">
        <v>0.27361111111111108</v>
      </c>
      <c r="K15" s="138">
        <v>0.28611111111111115</v>
      </c>
      <c r="L15" s="138"/>
      <c r="M15" s="138">
        <v>0.30277777777777776</v>
      </c>
      <c r="N15" s="138">
        <v>0.31597222222222221</v>
      </c>
      <c r="O15" s="138"/>
      <c r="P15" s="136">
        <v>0.35972222222222222</v>
      </c>
      <c r="Q15" s="136">
        <v>0.39097222222222222</v>
      </c>
      <c r="R15" s="136">
        <v>0.42222222222222222</v>
      </c>
      <c r="S15" s="136">
        <v>0.45347222222222222</v>
      </c>
      <c r="T15" s="136">
        <v>0.48472222222222222</v>
      </c>
      <c r="U15" s="136">
        <v>0.51597222222222217</v>
      </c>
      <c r="V15" s="136">
        <v>0.54722222222222217</v>
      </c>
      <c r="W15" s="136">
        <v>0.57847222222222217</v>
      </c>
      <c r="X15" s="136">
        <v>0.60972222222222217</v>
      </c>
      <c r="Y15" s="136">
        <v>0.64097222222222217</v>
      </c>
      <c r="Z15" s="136">
        <v>0.67222222222222217</v>
      </c>
      <c r="AA15" s="136">
        <v>0.70347222222222217</v>
      </c>
      <c r="AB15" s="136"/>
      <c r="AC15" s="136">
        <v>0.72152777777777777</v>
      </c>
      <c r="AD15" s="136">
        <v>0.73333333333333339</v>
      </c>
      <c r="AE15" s="136">
        <v>0.75277777777777777</v>
      </c>
      <c r="AF15" s="136">
        <v>0.76458333333333339</v>
      </c>
      <c r="AG15" s="136">
        <v>0.78055555555555556</v>
      </c>
      <c r="AH15" s="136"/>
      <c r="AI15" s="136">
        <v>0.80208333333333337</v>
      </c>
      <c r="AJ15" s="136">
        <v>0.81180555555555556</v>
      </c>
      <c r="AK15" s="136">
        <v>0.83333333333333337</v>
      </c>
      <c r="AL15" s="136">
        <v>0.86249999999999993</v>
      </c>
      <c r="AM15" s="136">
        <v>0.89166666666666661</v>
      </c>
      <c r="AN15" s="127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</row>
    <row r="16" spans="1:61" s="124" customFormat="1" ht="18" customHeight="1">
      <c r="A16" s="132"/>
      <c r="B16" s="135" t="s">
        <v>15</v>
      </c>
      <c r="C16" s="136">
        <v>0.19930555555555554</v>
      </c>
      <c r="D16" s="138">
        <v>0.21388888888888891</v>
      </c>
      <c r="E16" s="136">
        <v>0.22361111111111109</v>
      </c>
      <c r="F16" s="138">
        <v>0.23333333333333331</v>
      </c>
      <c r="G16" s="138">
        <v>0.24513888888888888</v>
      </c>
      <c r="H16" s="136">
        <v>0.25972222222222224</v>
      </c>
      <c r="I16" s="138">
        <v>0.27430555555555552</v>
      </c>
      <c r="J16" s="138">
        <v>0.27430555555555552</v>
      </c>
      <c r="K16" s="138">
        <v>0.28680555555555554</v>
      </c>
      <c r="L16" s="138"/>
      <c r="M16" s="138">
        <v>0.3034722222222222</v>
      </c>
      <c r="N16" s="138">
        <v>0.31666666666666665</v>
      </c>
      <c r="O16" s="138"/>
      <c r="P16" s="136">
        <v>0.36041666666666666</v>
      </c>
      <c r="Q16" s="136">
        <v>0.39166666666666666</v>
      </c>
      <c r="R16" s="136">
        <v>0.42291666666666666</v>
      </c>
      <c r="S16" s="136">
        <v>0.45416666666666666</v>
      </c>
      <c r="T16" s="136">
        <v>0.48541666666666666</v>
      </c>
      <c r="U16" s="136">
        <v>0.51666666666666672</v>
      </c>
      <c r="V16" s="136">
        <v>0.54791666666666672</v>
      </c>
      <c r="W16" s="136">
        <v>0.57916666666666672</v>
      </c>
      <c r="X16" s="136">
        <v>0.61041666666666672</v>
      </c>
      <c r="Y16" s="136">
        <v>0.64166666666666672</v>
      </c>
      <c r="Z16" s="136">
        <v>0.67291666666666661</v>
      </c>
      <c r="AA16" s="136">
        <v>0.70416666666666661</v>
      </c>
      <c r="AB16" s="136"/>
      <c r="AC16" s="136">
        <v>0.72222222222222221</v>
      </c>
      <c r="AD16" s="136">
        <v>0.73402777777777783</v>
      </c>
      <c r="AE16" s="136">
        <v>0.75347222222222221</v>
      </c>
      <c r="AF16" s="136">
        <v>0.76527777777777783</v>
      </c>
      <c r="AG16" s="136">
        <v>0.78125</v>
      </c>
      <c r="AH16" s="136"/>
      <c r="AI16" s="136">
        <v>0.8027777777777777</v>
      </c>
      <c r="AJ16" s="136">
        <v>0.8125</v>
      </c>
      <c r="AK16" s="136">
        <v>0.8340277777777777</v>
      </c>
      <c r="AL16" s="136">
        <v>0.86319444444444438</v>
      </c>
      <c r="AM16" s="136">
        <v>0.89236111111111116</v>
      </c>
      <c r="AN16" s="127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</row>
    <row r="17" spans="1:72" s="124" customFormat="1" ht="18" customHeight="1">
      <c r="A17" s="132"/>
      <c r="B17" s="135" t="s">
        <v>16</v>
      </c>
      <c r="C17" s="136">
        <v>0.19999999999999998</v>
      </c>
      <c r="D17" s="138">
        <v>0.21458333333333335</v>
      </c>
      <c r="E17" s="136">
        <v>0.22430555555555556</v>
      </c>
      <c r="F17" s="138">
        <v>0.23402777777777781</v>
      </c>
      <c r="G17" s="138">
        <v>0.24583333333333335</v>
      </c>
      <c r="H17" s="136">
        <v>0.26041666666666669</v>
      </c>
      <c r="I17" s="138">
        <v>0.27499999999999997</v>
      </c>
      <c r="J17" s="138">
        <v>0.27499999999999997</v>
      </c>
      <c r="K17" s="138">
        <v>0.28750000000000003</v>
      </c>
      <c r="L17" s="138"/>
      <c r="M17" s="138">
        <v>0.30416666666666664</v>
      </c>
      <c r="N17" s="138">
        <v>0.31736111111111115</v>
      </c>
      <c r="O17" s="138"/>
      <c r="P17" s="136">
        <v>0.3611111111111111</v>
      </c>
      <c r="Q17" s="136">
        <v>0.3923611111111111</v>
      </c>
      <c r="R17" s="136">
        <v>0.4236111111111111</v>
      </c>
      <c r="S17" s="136">
        <v>0.4548611111111111</v>
      </c>
      <c r="T17" s="136">
        <v>0.4861111111111111</v>
      </c>
      <c r="U17" s="136">
        <v>0.51736111111111105</v>
      </c>
      <c r="V17" s="136">
        <v>0.54861111111111105</v>
      </c>
      <c r="W17" s="136">
        <v>0.57986111111111105</v>
      </c>
      <c r="X17" s="136">
        <v>0.61111111111111105</v>
      </c>
      <c r="Y17" s="136">
        <v>0.64236111111111105</v>
      </c>
      <c r="Z17" s="136">
        <v>0.67361111111111116</v>
      </c>
      <c r="AA17" s="136">
        <v>0.70486111111111116</v>
      </c>
      <c r="AB17" s="136"/>
      <c r="AC17" s="136">
        <v>0.72291666666666676</v>
      </c>
      <c r="AD17" s="136">
        <v>0.73472222222222217</v>
      </c>
      <c r="AE17" s="136">
        <v>0.75416666666666676</v>
      </c>
      <c r="AF17" s="136">
        <v>0.76597222222222217</v>
      </c>
      <c r="AG17" s="136">
        <v>0.78194444444444444</v>
      </c>
      <c r="AH17" s="136"/>
      <c r="AI17" s="136">
        <v>0.80347222222222225</v>
      </c>
      <c r="AJ17" s="136">
        <v>0.81319444444444444</v>
      </c>
      <c r="AK17" s="136">
        <v>0.83472222222222225</v>
      </c>
      <c r="AL17" s="136">
        <v>0.86388888888888893</v>
      </c>
      <c r="AM17" s="136">
        <v>0.8930555555555556</v>
      </c>
      <c r="AN17" s="127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</row>
    <row r="18" spans="1:72" s="124" customFormat="1" ht="18" customHeight="1">
      <c r="A18" s="132"/>
      <c r="B18" s="135" t="s">
        <v>17</v>
      </c>
      <c r="C18" s="136">
        <v>0.20069444444444443</v>
      </c>
      <c r="D18" s="138">
        <v>0.21527777777777779</v>
      </c>
      <c r="E18" s="136">
        <v>0.22500000000000001</v>
      </c>
      <c r="F18" s="138" t="s">
        <v>53</v>
      </c>
      <c r="G18" s="138">
        <v>0.24652777777777779</v>
      </c>
      <c r="H18" s="136">
        <v>0.26111111111111113</v>
      </c>
      <c r="I18" s="138">
        <v>0.27569444444444446</v>
      </c>
      <c r="J18" s="138">
        <v>0.27569444444444446</v>
      </c>
      <c r="K18" s="138">
        <v>0.28819444444444448</v>
      </c>
      <c r="L18" s="138"/>
      <c r="M18" s="138">
        <v>0.30486111111111108</v>
      </c>
      <c r="N18" s="138">
        <v>0.31805555555555554</v>
      </c>
      <c r="O18" s="138"/>
      <c r="P18" s="136">
        <v>0.36180555555555555</v>
      </c>
      <c r="Q18" s="136">
        <v>0.39305555555555555</v>
      </c>
      <c r="R18" s="136">
        <v>0.42430555555555555</v>
      </c>
      <c r="S18" s="136">
        <v>0.45555555555555555</v>
      </c>
      <c r="T18" s="136">
        <v>0.48680555555555555</v>
      </c>
      <c r="U18" s="136">
        <v>0.5180555555555556</v>
      </c>
      <c r="V18" s="136">
        <v>0.5493055555555556</v>
      </c>
      <c r="W18" s="136">
        <v>0.5805555555555556</v>
      </c>
      <c r="X18" s="136">
        <v>0.6118055555555556</v>
      </c>
      <c r="Y18" s="136">
        <v>0.6430555555555556</v>
      </c>
      <c r="Z18" s="136">
        <v>0.6743055555555556</v>
      </c>
      <c r="AA18" s="136">
        <v>0.7055555555555556</v>
      </c>
      <c r="AB18" s="136"/>
      <c r="AC18" s="136">
        <v>0.72361111111111109</v>
      </c>
      <c r="AD18" s="136">
        <v>0.73541666666666661</v>
      </c>
      <c r="AE18" s="136">
        <v>0.75486111111111109</v>
      </c>
      <c r="AF18" s="136">
        <v>0.76666666666666661</v>
      </c>
      <c r="AG18" s="136">
        <v>0.78263888888888899</v>
      </c>
      <c r="AH18" s="136"/>
      <c r="AI18" s="136">
        <v>0.8041666666666667</v>
      </c>
      <c r="AJ18" s="136">
        <v>0.81388888888888899</v>
      </c>
      <c r="AK18" s="136">
        <v>0.8354166666666667</v>
      </c>
      <c r="AL18" s="136">
        <v>0.86458333333333337</v>
      </c>
      <c r="AM18" s="136">
        <v>0.89374999999999993</v>
      </c>
      <c r="AN18" s="127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</row>
    <row r="19" spans="1:72" s="124" customFormat="1" ht="18" customHeight="1">
      <c r="A19" s="132"/>
      <c r="B19" s="135" t="s">
        <v>18</v>
      </c>
      <c r="C19" s="136">
        <v>0.20138888888888887</v>
      </c>
      <c r="D19" s="138">
        <v>0.21597222222222223</v>
      </c>
      <c r="E19" s="136">
        <v>0.22569444444444445</v>
      </c>
      <c r="F19" s="138">
        <v>0.23541666666666669</v>
      </c>
      <c r="G19" s="138">
        <v>0.24722222222222223</v>
      </c>
      <c r="H19" s="136">
        <v>0.26180555555555557</v>
      </c>
      <c r="I19" s="138">
        <v>0.27638888888888885</v>
      </c>
      <c r="J19" s="138">
        <v>0.27638888888888885</v>
      </c>
      <c r="K19" s="138">
        <v>0.28888888888888892</v>
      </c>
      <c r="L19" s="138"/>
      <c r="M19" s="138">
        <v>0.30555555555555552</v>
      </c>
      <c r="N19" s="138">
        <v>0.31875000000000003</v>
      </c>
      <c r="O19" s="138"/>
      <c r="P19" s="136">
        <v>0.36249999999999999</v>
      </c>
      <c r="Q19" s="136">
        <v>0.39374999999999999</v>
      </c>
      <c r="R19" s="136">
        <v>0.42499999999999999</v>
      </c>
      <c r="S19" s="136">
        <v>0.45624999999999999</v>
      </c>
      <c r="T19" s="136">
        <v>0.48749999999999999</v>
      </c>
      <c r="U19" s="136">
        <v>0.51874999999999993</v>
      </c>
      <c r="V19" s="136">
        <v>0.54999999999999993</v>
      </c>
      <c r="W19" s="136">
        <v>0.58124999999999993</v>
      </c>
      <c r="X19" s="136">
        <v>0.61249999999999993</v>
      </c>
      <c r="Y19" s="136">
        <v>0.64374999999999993</v>
      </c>
      <c r="Z19" s="136">
        <v>0.67499999999999993</v>
      </c>
      <c r="AA19" s="136">
        <v>0.70624999999999993</v>
      </c>
      <c r="AB19" s="136"/>
      <c r="AC19" s="136">
        <v>0.72430555555555554</v>
      </c>
      <c r="AD19" s="136">
        <v>0.73611111111111116</v>
      </c>
      <c r="AE19" s="136">
        <v>0.75555555555555554</v>
      </c>
      <c r="AF19" s="136">
        <v>0.76736111111111116</v>
      </c>
      <c r="AG19" s="136">
        <v>0.78333333333333333</v>
      </c>
      <c r="AH19" s="136"/>
      <c r="AI19" s="136">
        <v>0.80486111111111114</v>
      </c>
      <c r="AJ19" s="136">
        <v>0.81458333333333333</v>
      </c>
      <c r="AK19" s="136">
        <v>0.83611111111111114</v>
      </c>
      <c r="AL19" s="136">
        <v>0.8652777777777777</v>
      </c>
      <c r="AM19" s="136">
        <v>0.89444444444444438</v>
      </c>
      <c r="AN19" s="127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</row>
    <row r="20" spans="1:72" s="124" customFormat="1" ht="18" customHeight="1">
      <c r="A20" s="132"/>
      <c r="B20" s="135" t="s">
        <v>19</v>
      </c>
      <c r="C20" s="136">
        <v>0.20138888888888887</v>
      </c>
      <c r="D20" s="138">
        <v>0.21666666666666667</v>
      </c>
      <c r="E20" s="136">
        <v>0.22569444444444445</v>
      </c>
      <c r="F20" s="138">
        <v>0.23611111111111113</v>
      </c>
      <c r="G20" s="138">
        <v>0.24791666666666667</v>
      </c>
      <c r="H20" s="136">
        <v>0.26180555555555557</v>
      </c>
      <c r="I20" s="138">
        <v>0.27708333333333335</v>
      </c>
      <c r="J20" s="138">
        <v>0.27708333333333335</v>
      </c>
      <c r="K20" s="138">
        <v>0.28958333333333336</v>
      </c>
      <c r="L20" s="138"/>
      <c r="M20" s="138">
        <v>0.30624999999999997</v>
      </c>
      <c r="N20" s="138">
        <v>0.31944444444444448</v>
      </c>
      <c r="O20" s="138"/>
      <c r="P20" s="136">
        <v>0.36249999999999999</v>
      </c>
      <c r="Q20" s="136">
        <v>0.39374999999999999</v>
      </c>
      <c r="R20" s="136">
        <v>0.42499999999999999</v>
      </c>
      <c r="S20" s="136">
        <v>0.45624999999999999</v>
      </c>
      <c r="T20" s="136">
        <v>0.48749999999999999</v>
      </c>
      <c r="U20" s="136">
        <v>0.51874999999999993</v>
      </c>
      <c r="V20" s="136">
        <v>0.54999999999999993</v>
      </c>
      <c r="W20" s="136">
        <v>0.58124999999999993</v>
      </c>
      <c r="X20" s="136">
        <v>0.61249999999999993</v>
      </c>
      <c r="Y20" s="136">
        <v>0.64374999999999993</v>
      </c>
      <c r="Z20" s="136">
        <v>0.67499999999999993</v>
      </c>
      <c r="AA20" s="136">
        <v>0.70624999999999993</v>
      </c>
      <c r="AB20" s="136"/>
      <c r="AC20" s="136">
        <v>0.72430555555555554</v>
      </c>
      <c r="AD20" s="136">
        <v>0.73611111111111116</v>
      </c>
      <c r="AE20" s="136">
        <v>0.75555555555555554</v>
      </c>
      <c r="AF20" s="136">
        <v>0.76736111111111116</v>
      </c>
      <c r="AG20" s="136">
        <v>0.78333333333333333</v>
      </c>
      <c r="AH20" s="136"/>
      <c r="AI20" s="136">
        <v>0.80486111111111114</v>
      </c>
      <c r="AJ20" s="136">
        <v>0.81458333333333333</v>
      </c>
      <c r="AK20" s="136">
        <v>0.83611111111111114</v>
      </c>
      <c r="AL20" s="136">
        <v>0.8652777777777777</v>
      </c>
      <c r="AM20" s="136">
        <v>0.89444444444444438</v>
      </c>
      <c r="AN20" s="127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</row>
    <row r="21" spans="1:72" s="124" customFormat="1" ht="18" customHeight="1">
      <c r="A21" s="132"/>
      <c r="B21" s="135" t="s">
        <v>22</v>
      </c>
      <c r="C21" s="136">
        <v>0.20208333333333331</v>
      </c>
      <c r="D21" s="138">
        <v>0.21736111111111112</v>
      </c>
      <c r="E21" s="136">
        <v>0.22638888888888889</v>
      </c>
      <c r="F21" s="138">
        <v>0.23680555555555557</v>
      </c>
      <c r="G21" s="138">
        <v>0.24861111111111112</v>
      </c>
      <c r="H21" s="136">
        <v>0.26250000000000001</v>
      </c>
      <c r="I21" s="138">
        <v>0.27777777777777779</v>
      </c>
      <c r="J21" s="138">
        <v>0.27777777777777779</v>
      </c>
      <c r="K21" s="138">
        <v>0.2902777777777778</v>
      </c>
      <c r="L21" s="138"/>
      <c r="M21" s="138">
        <v>0.30694444444444441</v>
      </c>
      <c r="N21" s="138">
        <v>0.32013888888888892</v>
      </c>
      <c r="O21" s="138"/>
      <c r="P21" s="136">
        <v>0.36319444444444443</v>
      </c>
      <c r="Q21" s="136">
        <v>0.39444444444444443</v>
      </c>
      <c r="R21" s="136">
        <v>0.42569444444444443</v>
      </c>
      <c r="S21" s="136">
        <v>0.45694444444444443</v>
      </c>
      <c r="T21" s="136">
        <v>0.48819444444444443</v>
      </c>
      <c r="U21" s="136">
        <v>0.51944444444444449</v>
      </c>
      <c r="V21" s="136">
        <v>0.55069444444444449</v>
      </c>
      <c r="W21" s="136">
        <v>0.58194444444444449</v>
      </c>
      <c r="X21" s="136">
        <v>0.61319444444444449</v>
      </c>
      <c r="Y21" s="136">
        <v>0.64444444444444449</v>
      </c>
      <c r="Z21" s="136">
        <v>0.67569444444444438</v>
      </c>
      <c r="AA21" s="136">
        <v>0.70694444444444438</v>
      </c>
      <c r="AB21" s="136"/>
      <c r="AC21" s="136">
        <v>0.72499999999999998</v>
      </c>
      <c r="AD21" s="136">
        <v>0.7368055555555556</v>
      </c>
      <c r="AE21" s="136">
        <v>0.75624999999999998</v>
      </c>
      <c r="AF21" s="136">
        <v>0.7680555555555556</v>
      </c>
      <c r="AG21" s="136">
        <v>0.78402777777777777</v>
      </c>
      <c r="AH21" s="136"/>
      <c r="AI21" s="136">
        <v>0.80555555555555547</v>
      </c>
      <c r="AJ21" s="136">
        <v>0.81527777777777777</v>
      </c>
      <c r="AK21" s="136">
        <v>0.83680555555555547</v>
      </c>
      <c r="AL21" s="136">
        <v>0.86597222222222225</v>
      </c>
      <c r="AM21" s="136">
        <v>0.89513888888888893</v>
      </c>
      <c r="AN21" s="127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</row>
    <row r="22" spans="1:72" s="124" customFormat="1" ht="18" customHeight="1">
      <c r="A22" s="132"/>
      <c r="B22" s="135" t="s">
        <v>23</v>
      </c>
      <c r="C22" s="136">
        <v>0.20277777777777781</v>
      </c>
      <c r="D22" s="138">
        <v>0.21805555555555556</v>
      </c>
      <c r="E22" s="136">
        <v>0.22708333333333333</v>
      </c>
      <c r="F22" s="138">
        <v>0.23750000000000002</v>
      </c>
      <c r="G22" s="138">
        <v>0.24930555555555556</v>
      </c>
      <c r="H22" s="136">
        <v>0.26319444444444445</v>
      </c>
      <c r="I22" s="138">
        <v>0.27847222222222223</v>
      </c>
      <c r="J22" s="138">
        <v>0.27847222222222223</v>
      </c>
      <c r="K22" s="138">
        <v>0.29097222222222224</v>
      </c>
      <c r="L22" s="138"/>
      <c r="M22" s="138">
        <v>0.30763888888888891</v>
      </c>
      <c r="N22" s="138">
        <v>0.32083333333333336</v>
      </c>
      <c r="O22" s="138"/>
      <c r="P22" s="136">
        <v>0.36388888888888887</v>
      </c>
      <c r="Q22" s="136">
        <v>0.39513888888888887</v>
      </c>
      <c r="R22" s="136">
        <v>0.42638888888888887</v>
      </c>
      <c r="S22" s="136">
        <v>0.45763888888888887</v>
      </c>
      <c r="T22" s="136">
        <v>0.48888888888888887</v>
      </c>
      <c r="U22" s="136">
        <v>0.52013888888888882</v>
      </c>
      <c r="V22" s="136">
        <v>0.55138888888888882</v>
      </c>
      <c r="W22" s="136">
        <v>0.58263888888888882</v>
      </c>
      <c r="X22" s="136">
        <v>0.61388888888888882</v>
      </c>
      <c r="Y22" s="136">
        <v>0.64513888888888882</v>
      </c>
      <c r="Z22" s="136">
        <v>0.67638888888888893</v>
      </c>
      <c r="AA22" s="136">
        <v>0.70763888888888893</v>
      </c>
      <c r="AB22" s="136"/>
      <c r="AC22" s="136">
        <v>0.72569444444444453</v>
      </c>
      <c r="AD22" s="136">
        <v>0.73749999999999993</v>
      </c>
      <c r="AE22" s="136">
        <v>0.75694444444444453</v>
      </c>
      <c r="AF22" s="136">
        <v>0.76874999999999993</v>
      </c>
      <c r="AG22" s="136">
        <v>0.78472222222222221</v>
      </c>
      <c r="AH22" s="136"/>
      <c r="AI22" s="136">
        <v>0.80625000000000002</v>
      </c>
      <c r="AJ22" s="136">
        <v>0.81597222222222221</v>
      </c>
      <c r="AK22" s="136">
        <v>0.83750000000000002</v>
      </c>
      <c r="AL22" s="136">
        <v>0.8666666666666667</v>
      </c>
      <c r="AM22" s="136">
        <v>0.89583333333333337</v>
      </c>
      <c r="AN22" s="127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72" s="124" customFormat="1" ht="18" customHeight="1">
      <c r="A23" s="132"/>
      <c r="B23" s="135" t="s">
        <v>24</v>
      </c>
      <c r="C23" s="136">
        <v>0.20347222222222219</v>
      </c>
      <c r="D23" s="138">
        <v>0.21875</v>
      </c>
      <c r="E23" s="136">
        <v>0.22777777777777777</v>
      </c>
      <c r="F23" s="138">
        <v>0.23819444444444446</v>
      </c>
      <c r="G23" s="138">
        <v>0.25</v>
      </c>
      <c r="H23" s="136">
        <v>0.2638888888888889</v>
      </c>
      <c r="I23" s="138">
        <v>0.27916666666666667</v>
      </c>
      <c r="J23" s="138">
        <v>0.27916666666666667</v>
      </c>
      <c r="K23" s="138">
        <v>0.29166666666666669</v>
      </c>
      <c r="L23" s="138"/>
      <c r="M23" s="138">
        <v>0.30833333333333335</v>
      </c>
      <c r="N23" s="138">
        <v>0.3215277777777778</v>
      </c>
      <c r="O23" s="138"/>
      <c r="P23" s="136">
        <v>0.36458333333333331</v>
      </c>
      <c r="Q23" s="136">
        <v>0.39583333333333331</v>
      </c>
      <c r="R23" s="136">
        <v>0.42708333333333331</v>
      </c>
      <c r="S23" s="136">
        <v>0.45833333333333331</v>
      </c>
      <c r="T23" s="136">
        <v>0.48958333333333331</v>
      </c>
      <c r="U23" s="136">
        <v>0.52083333333333337</v>
      </c>
      <c r="V23" s="136">
        <v>0.55208333333333337</v>
      </c>
      <c r="W23" s="136">
        <v>0.58333333333333337</v>
      </c>
      <c r="X23" s="136">
        <v>0.61458333333333337</v>
      </c>
      <c r="Y23" s="136">
        <v>0.64583333333333337</v>
      </c>
      <c r="Z23" s="136">
        <v>0.67708333333333337</v>
      </c>
      <c r="AA23" s="136">
        <v>0.70833333333333337</v>
      </c>
      <c r="AB23" s="136"/>
      <c r="AC23" s="136">
        <v>0.72638888888888886</v>
      </c>
      <c r="AD23" s="136">
        <v>0.73819444444444438</v>
      </c>
      <c r="AE23" s="136">
        <v>0.75763888888888886</v>
      </c>
      <c r="AF23" s="136">
        <v>0.76944444444444438</v>
      </c>
      <c r="AG23" s="136">
        <v>0.78541666666666676</v>
      </c>
      <c r="AH23" s="136"/>
      <c r="AI23" s="136">
        <v>0.80694444444444446</v>
      </c>
      <c r="AJ23" s="136">
        <v>0.81666666666666676</v>
      </c>
      <c r="AK23" s="136">
        <v>0.83819444444444446</v>
      </c>
      <c r="AL23" s="136">
        <v>0.86736111111111114</v>
      </c>
      <c r="AM23" s="136">
        <v>0.8965277777777777</v>
      </c>
      <c r="AN23" s="127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4" spans="1:72" s="124" customFormat="1" ht="18" customHeight="1">
      <c r="A24" s="132"/>
      <c r="B24" s="135" t="s">
        <v>20</v>
      </c>
      <c r="C24" s="136">
        <v>0.20416666666666669</v>
      </c>
      <c r="D24" s="138">
        <v>0.21944444444444444</v>
      </c>
      <c r="E24" s="136">
        <v>0.22847222222222222</v>
      </c>
      <c r="F24" s="138">
        <v>0.2388888888888889</v>
      </c>
      <c r="G24" s="138">
        <v>0.25069444444444444</v>
      </c>
      <c r="H24" s="136">
        <v>0.26458333333333334</v>
      </c>
      <c r="I24" s="138">
        <v>0.27986111111111112</v>
      </c>
      <c r="J24" s="138">
        <v>0.27986111111111112</v>
      </c>
      <c r="K24" s="138">
        <v>0.29236111111111113</v>
      </c>
      <c r="L24" s="138"/>
      <c r="M24" s="138">
        <v>0.30902777777777779</v>
      </c>
      <c r="N24" s="138">
        <v>0.32222222222222224</v>
      </c>
      <c r="O24" s="138"/>
      <c r="P24" s="136">
        <v>0.36527777777777781</v>
      </c>
      <c r="Q24" s="136">
        <v>0.39652777777777781</v>
      </c>
      <c r="R24" s="136">
        <v>0.42777777777777781</v>
      </c>
      <c r="S24" s="136">
        <v>0.45902777777777781</v>
      </c>
      <c r="T24" s="136">
        <v>0.49027777777777781</v>
      </c>
      <c r="U24" s="136">
        <v>0.52152777777777781</v>
      </c>
      <c r="V24" s="136">
        <v>0.55277777777777781</v>
      </c>
      <c r="W24" s="136">
        <v>0.58402777777777781</v>
      </c>
      <c r="X24" s="136">
        <v>0.61527777777777781</v>
      </c>
      <c r="Y24" s="136">
        <v>0.64652777777777781</v>
      </c>
      <c r="Z24" s="136">
        <v>0.6777777777777777</v>
      </c>
      <c r="AA24" s="136">
        <v>0.7090277777777777</v>
      </c>
      <c r="AB24" s="136"/>
      <c r="AC24" s="136">
        <v>0.7270833333333333</v>
      </c>
      <c r="AD24" s="136">
        <v>0.73888888888888893</v>
      </c>
      <c r="AE24" s="136">
        <v>0.7583333333333333</v>
      </c>
      <c r="AF24" s="136">
        <v>0.77013888888888893</v>
      </c>
      <c r="AG24" s="136">
        <v>0.78611111111111109</v>
      </c>
      <c r="AH24" s="136"/>
      <c r="AI24" s="136">
        <v>0.80763888888888891</v>
      </c>
      <c r="AJ24" s="136">
        <v>0.81736111111111109</v>
      </c>
      <c r="AK24" s="136">
        <v>0.83888888888888891</v>
      </c>
      <c r="AL24" s="136">
        <v>0.86805555555555547</v>
      </c>
      <c r="AM24" s="136">
        <v>0.89722222222222225</v>
      </c>
      <c r="AN24" s="127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</row>
    <row r="25" spans="1:72" s="124" customFormat="1" ht="18" customHeight="1">
      <c r="A25" s="132"/>
      <c r="B25" s="135" t="s">
        <v>3</v>
      </c>
      <c r="C25" s="136">
        <v>0.20486111111111113</v>
      </c>
      <c r="D25" s="138">
        <v>0.22013888888888888</v>
      </c>
      <c r="E25" s="136">
        <v>0.22916666666666666</v>
      </c>
      <c r="F25" s="138">
        <v>0.23958333333333334</v>
      </c>
      <c r="G25" s="138">
        <v>0.25138888888888888</v>
      </c>
      <c r="H25" s="136">
        <v>0.26527777777777778</v>
      </c>
      <c r="I25" s="138">
        <v>0.28055555555555556</v>
      </c>
      <c r="J25" s="138">
        <v>0.28055555555555556</v>
      </c>
      <c r="K25" s="138">
        <v>0.29305555555555557</v>
      </c>
      <c r="L25" s="138"/>
      <c r="M25" s="138">
        <v>0.30972222222222223</v>
      </c>
      <c r="N25" s="138">
        <v>0.32291666666666669</v>
      </c>
      <c r="O25" s="138"/>
      <c r="P25" s="136">
        <v>0.3659722222222222</v>
      </c>
      <c r="Q25" s="136">
        <v>0.3972222222222222</v>
      </c>
      <c r="R25" s="136">
        <v>0.4284722222222222</v>
      </c>
      <c r="S25" s="136">
        <v>0.4597222222222222</v>
      </c>
      <c r="T25" s="136">
        <v>0.4909722222222222</v>
      </c>
      <c r="U25" s="136">
        <v>0.52222222222222225</v>
      </c>
      <c r="V25" s="136">
        <v>0.55347222222222225</v>
      </c>
      <c r="W25" s="136">
        <v>0.58472222222222225</v>
      </c>
      <c r="X25" s="136">
        <v>0.61597222222222225</v>
      </c>
      <c r="Y25" s="136">
        <v>0.64722222222222225</v>
      </c>
      <c r="Z25" s="136">
        <v>0.67847222222222225</v>
      </c>
      <c r="AA25" s="136">
        <v>0.70972222222222225</v>
      </c>
      <c r="AB25" s="136"/>
      <c r="AC25" s="136">
        <v>0.72777777777777775</v>
      </c>
      <c r="AD25" s="136">
        <v>0.73958333333333337</v>
      </c>
      <c r="AE25" s="136">
        <v>0.75902777777777775</v>
      </c>
      <c r="AF25" s="136">
        <v>0.77083333333333337</v>
      </c>
      <c r="AG25" s="136">
        <v>0.78680555555555554</v>
      </c>
      <c r="AH25" s="136"/>
      <c r="AI25" s="136">
        <v>0.80833333333333324</v>
      </c>
      <c r="AJ25" s="136">
        <v>0.81805555555555554</v>
      </c>
      <c r="AK25" s="136">
        <v>0.83958333333333324</v>
      </c>
      <c r="AL25" s="136">
        <v>0.86875000000000002</v>
      </c>
      <c r="AM25" s="136">
        <v>0.8979166666666667</v>
      </c>
      <c r="AN25" s="127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</row>
    <row r="26" spans="1:72" s="124" customFormat="1" ht="18" customHeight="1">
      <c r="A26" s="132"/>
      <c r="B26" s="135" t="s">
        <v>4</v>
      </c>
      <c r="C26" s="136">
        <v>0.20555555555555557</v>
      </c>
      <c r="D26" s="138">
        <v>0.22083333333333333</v>
      </c>
      <c r="E26" s="136">
        <v>0.2298611111111111</v>
      </c>
      <c r="F26" s="138">
        <v>0.24027777777777778</v>
      </c>
      <c r="G26" s="138">
        <v>0.25208333333333333</v>
      </c>
      <c r="H26" s="136">
        <v>0.26597222222222222</v>
      </c>
      <c r="I26" s="138">
        <v>0.28125</v>
      </c>
      <c r="J26" s="138">
        <v>0.28125</v>
      </c>
      <c r="K26" s="138">
        <v>0.29375000000000001</v>
      </c>
      <c r="L26" s="138"/>
      <c r="M26" s="138">
        <v>0.31041666666666667</v>
      </c>
      <c r="N26" s="138">
        <v>0.32361111111111113</v>
      </c>
      <c r="O26" s="138"/>
      <c r="P26" s="136">
        <v>0.3666666666666667</v>
      </c>
      <c r="Q26" s="136">
        <v>0.3979166666666667</v>
      </c>
      <c r="R26" s="136">
        <v>0.4291666666666667</v>
      </c>
      <c r="S26" s="136">
        <v>0.4604166666666667</v>
      </c>
      <c r="T26" s="136">
        <v>0.4916666666666667</v>
      </c>
      <c r="U26" s="136">
        <v>0.5229166666666667</v>
      </c>
      <c r="V26" s="136">
        <v>0.5541666666666667</v>
      </c>
      <c r="W26" s="136">
        <v>0.5854166666666667</v>
      </c>
      <c r="X26" s="136">
        <v>0.6166666666666667</v>
      </c>
      <c r="Y26" s="136">
        <v>0.6479166666666667</v>
      </c>
      <c r="Z26" s="136">
        <v>0.6791666666666667</v>
      </c>
      <c r="AA26" s="136">
        <v>0.7104166666666667</v>
      </c>
      <c r="AB26" s="136"/>
      <c r="AC26" s="136">
        <v>0.7284722222222223</v>
      </c>
      <c r="AD26" s="136">
        <v>0.7402777777777777</v>
      </c>
      <c r="AE26" s="136">
        <v>0.7597222222222223</v>
      </c>
      <c r="AF26" s="136">
        <v>0.7715277777777777</v>
      </c>
      <c r="AG26" s="136">
        <v>0.78749999999999998</v>
      </c>
      <c r="AH26" s="136"/>
      <c r="AI26" s="136">
        <v>0.80902777777777779</v>
      </c>
      <c r="AJ26" s="136">
        <v>0.81874999999999998</v>
      </c>
      <c r="AK26" s="136">
        <v>0.84027777777777779</v>
      </c>
      <c r="AL26" s="136">
        <v>0.86944444444444446</v>
      </c>
      <c r="AM26" s="136">
        <v>0.89861111111111114</v>
      </c>
      <c r="AN26" s="127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</row>
    <row r="27" spans="1:72" s="124" customFormat="1" ht="18" customHeight="1">
      <c r="A27" s="132"/>
      <c r="B27" s="135" t="s">
        <v>25</v>
      </c>
      <c r="C27" s="136">
        <v>0.20625000000000002</v>
      </c>
      <c r="D27" s="138">
        <v>0.22083333333333333</v>
      </c>
      <c r="E27" s="136">
        <v>0.23055555555555554</v>
      </c>
      <c r="F27" s="138">
        <v>0.24027777777777778</v>
      </c>
      <c r="G27" s="138">
        <v>0.25208333333333333</v>
      </c>
      <c r="H27" s="136">
        <v>0.26666666666666666</v>
      </c>
      <c r="I27" s="138">
        <v>0.28125</v>
      </c>
      <c r="J27" s="138">
        <v>0.28125</v>
      </c>
      <c r="K27" s="138">
        <v>0.29375000000000001</v>
      </c>
      <c r="L27" s="138"/>
      <c r="M27" s="138">
        <v>0.31041666666666667</v>
      </c>
      <c r="N27" s="138">
        <v>0.32361111111111113</v>
      </c>
      <c r="O27" s="138"/>
      <c r="P27" s="136">
        <v>0.36736111111111108</v>
      </c>
      <c r="Q27" s="136">
        <v>0.39861111111111108</v>
      </c>
      <c r="R27" s="136">
        <v>0.42986111111111108</v>
      </c>
      <c r="S27" s="136">
        <v>0.46111111111111108</v>
      </c>
      <c r="T27" s="136">
        <v>0.49236111111111108</v>
      </c>
      <c r="U27" s="136">
        <v>0.52361111111111114</v>
      </c>
      <c r="V27" s="136">
        <v>0.55486111111111114</v>
      </c>
      <c r="W27" s="136">
        <v>0.58611111111111114</v>
      </c>
      <c r="X27" s="136">
        <v>0.61736111111111114</v>
      </c>
      <c r="Y27" s="136">
        <v>0.64861111111111114</v>
      </c>
      <c r="Z27" s="136">
        <v>0.67986111111111114</v>
      </c>
      <c r="AA27" s="136">
        <v>0.71111111111111114</v>
      </c>
      <c r="AB27" s="136"/>
      <c r="AC27" s="136">
        <v>0.72916666666666663</v>
      </c>
      <c r="AD27" s="136">
        <v>0.74097222222222225</v>
      </c>
      <c r="AE27" s="136">
        <v>0.76041666666666663</v>
      </c>
      <c r="AF27" s="136">
        <v>0.77222222222222225</v>
      </c>
      <c r="AG27" s="136">
        <v>0.78819444444444453</v>
      </c>
      <c r="AH27" s="136"/>
      <c r="AI27" s="136">
        <v>0.80972222222222223</v>
      </c>
      <c r="AJ27" s="136">
        <v>0.81944444444444453</v>
      </c>
      <c r="AK27" s="136">
        <v>0.84097222222222223</v>
      </c>
      <c r="AL27" s="136">
        <v>0.87013888888888891</v>
      </c>
      <c r="AM27" s="136">
        <v>0.89930555555555547</v>
      </c>
      <c r="AN27" s="127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</row>
    <row r="28" spans="1:72" s="124" customFormat="1" ht="18" customHeight="1">
      <c r="B28" s="135" t="s">
        <v>1</v>
      </c>
      <c r="C28" s="136">
        <v>0.20694444444444446</v>
      </c>
      <c r="D28" s="138">
        <v>0.22152777777777777</v>
      </c>
      <c r="E28" s="136">
        <v>0.23124999999999998</v>
      </c>
      <c r="F28" s="138">
        <v>0.24097222222222223</v>
      </c>
      <c r="G28" s="138">
        <v>0.25277777777777777</v>
      </c>
      <c r="H28" s="136">
        <v>0.2673611111111111</v>
      </c>
      <c r="I28" s="138">
        <v>0.28194444444444444</v>
      </c>
      <c r="J28" s="138">
        <v>0.28194444444444444</v>
      </c>
      <c r="K28" s="138">
        <v>0.29444444444444445</v>
      </c>
      <c r="L28" s="138"/>
      <c r="M28" s="138">
        <v>0.31111111111111112</v>
      </c>
      <c r="N28" s="138">
        <v>0.32430555555555557</v>
      </c>
      <c r="O28" s="138"/>
      <c r="P28" s="136">
        <v>0.36805555555555558</v>
      </c>
      <c r="Q28" s="136">
        <v>0.39930555555555558</v>
      </c>
      <c r="R28" s="136">
        <v>0.43055555555555558</v>
      </c>
      <c r="S28" s="136">
        <v>0.46180555555555558</v>
      </c>
      <c r="T28" s="136">
        <v>0.49305555555555558</v>
      </c>
      <c r="U28" s="136">
        <v>0.52430555555555558</v>
      </c>
      <c r="V28" s="136">
        <v>0.55555555555555558</v>
      </c>
      <c r="W28" s="136">
        <v>0.58680555555555558</v>
      </c>
      <c r="X28" s="136">
        <v>0.61805555555555558</v>
      </c>
      <c r="Y28" s="136">
        <v>0.64930555555555558</v>
      </c>
      <c r="Z28" s="136">
        <v>0.68055555555555547</v>
      </c>
      <c r="AA28" s="136">
        <v>0.71180555555555547</v>
      </c>
      <c r="AB28" s="136"/>
      <c r="AC28" s="136">
        <v>0.72986111111111107</v>
      </c>
      <c r="AD28" s="136">
        <v>0.7416666666666667</v>
      </c>
      <c r="AE28" s="136">
        <v>0.76111111111111107</v>
      </c>
      <c r="AF28" s="136">
        <v>0.7729166666666667</v>
      </c>
      <c r="AG28" s="136">
        <v>0.78888888888888886</v>
      </c>
      <c r="AH28" s="136"/>
      <c r="AI28" s="136">
        <v>0.81041666666666667</v>
      </c>
      <c r="AJ28" s="136">
        <v>0.82013888888888886</v>
      </c>
      <c r="AK28" s="136">
        <v>0.84166666666666667</v>
      </c>
      <c r="AL28" s="136">
        <v>0.87083333333333324</v>
      </c>
      <c r="AM28" s="136">
        <v>0.9</v>
      </c>
      <c r="AN28" s="127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</row>
    <row r="29" spans="1:72" s="124" customFormat="1" ht="18" customHeight="1">
      <c r="B29" s="160"/>
      <c r="C29" s="161"/>
      <c r="D29" s="165"/>
      <c r="E29" s="161"/>
      <c r="F29" s="165"/>
      <c r="G29" s="165"/>
      <c r="H29" s="161"/>
      <c r="I29" s="165"/>
      <c r="J29" s="165"/>
      <c r="K29" s="165"/>
      <c r="L29" s="165"/>
      <c r="M29" s="165"/>
      <c r="N29" s="165"/>
      <c r="O29" s="165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27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</row>
    <row r="30" spans="1:72" s="124" customFormat="1" ht="18" customHeight="1">
      <c r="A30" s="132"/>
      <c r="C30" s="139"/>
      <c r="J30" s="126"/>
      <c r="Q30" s="140"/>
      <c r="Z30" s="141"/>
      <c r="AC30" s="141"/>
      <c r="AE30" s="141"/>
      <c r="AG30" s="141"/>
      <c r="AI30" s="142"/>
      <c r="AK30" s="142"/>
      <c r="AL30" s="141"/>
      <c r="AM30" s="141"/>
      <c r="AN30" s="127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4"/>
      <c r="BL30" s="134"/>
      <c r="BM30" s="134"/>
      <c r="BN30" s="134"/>
      <c r="BO30" s="134"/>
      <c r="BR30" s="134"/>
      <c r="BS30" s="134"/>
      <c r="BT30" s="134"/>
    </row>
    <row r="31" spans="1:72" s="124" customFormat="1" ht="18" customHeight="1">
      <c r="B31" s="135" t="s">
        <v>1</v>
      </c>
      <c r="C31" s="136">
        <v>0.21319444444444444</v>
      </c>
      <c r="D31" s="136"/>
      <c r="E31" s="136">
        <v>0.23958333333333334</v>
      </c>
      <c r="F31" s="136"/>
      <c r="G31" s="136"/>
      <c r="H31" s="136">
        <v>0.26944444444444443</v>
      </c>
      <c r="I31" s="136"/>
      <c r="J31" s="136">
        <v>0.28472222222222221</v>
      </c>
      <c r="K31" s="136"/>
      <c r="L31" s="136">
        <v>0.29930555555555555</v>
      </c>
      <c r="M31" s="136"/>
      <c r="N31" s="138">
        <v>0.34027777777777773</v>
      </c>
      <c r="O31" s="136">
        <v>0.37152777777777773</v>
      </c>
      <c r="P31" s="136">
        <v>0.40277777777777773</v>
      </c>
      <c r="Q31" s="136">
        <v>0.43402777777777773</v>
      </c>
      <c r="R31" s="136">
        <v>0.46527777777777773</v>
      </c>
      <c r="S31" s="136">
        <v>0.49652777777777773</v>
      </c>
      <c r="T31" s="136">
        <v>0.52777777777777779</v>
      </c>
      <c r="U31" s="136">
        <v>0.55902777777777779</v>
      </c>
      <c r="V31" s="136">
        <v>0.59027777777777779</v>
      </c>
      <c r="W31" s="136">
        <v>0.62152777777777779</v>
      </c>
      <c r="X31" s="136">
        <v>0.65277777777777779</v>
      </c>
      <c r="Y31" s="136">
        <v>0.68402777777777779</v>
      </c>
      <c r="Z31" s="136"/>
      <c r="AA31" s="138">
        <v>0.70486111111111116</v>
      </c>
      <c r="AB31" s="138">
        <v>0.71666666666666667</v>
      </c>
      <c r="AC31" s="138">
        <v>0.73611111111111116</v>
      </c>
      <c r="AD31" s="138">
        <v>0.74791666666666667</v>
      </c>
      <c r="AE31" s="138">
        <v>0.76388888888888884</v>
      </c>
      <c r="AF31" s="136"/>
      <c r="AG31" s="138">
        <v>0.78541666666666676</v>
      </c>
      <c r="AH31" s="138">
        <v>0.79513888888888884</v>
      </c>
      <c r="AI31" s="136">
        <v>0.81666666666666676</v>
      </c>
      <c r="AJ31" s="136"/>
      <c r="AK31" s="136">
        <v>0.84583333333333333</v>
      </c>
      <c r="AL31" s="136">
        <v>0.875</v>
      </c>
      <c r="AM31" s="132"/>
      <c r="AN31" s="127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</row>
    <row r="32" spans="1:72" s="124" customFormat="1" ht="18" customHeight="1">
      <c r="B32" s="135" t="s">
        <v>4</v>
      </c>
      <c r="C32" s="136">
        <v>0.21388888888888891</v>
      </c>
      <c r="D32" s="136"/>
      <c r="E32" s="136">
        <v>0.24027777777777778</v>
      </c>
      <c r="F32" s="136"/>
      <c r="G32" s="136"/>
      <c r="H32" s="136">
        <v>0.27013888888888887</v>
      </c>
      <c r="I32" s="136"/>
      <c r="J32" s="136">
        <v>0.28541666666666665</v>
      </c>
      <c r="K32" s="136"/>
      <c r="L32" s="136">
        <v>0.3</v>
      </c>
      <c r="M32" s="136"/>
      <c r="N32" s="138">
        <v>0.34097222222222218</v>
      </c>
      <c r="O32" s="136">
        <v>0.37222222222222223</v>
      </c>
      <c r="P32" s="136">
        <v>0.40347222222222223</v>
      </c>
      <c r="Q32" s="136">
        <v>0.43472222222222223</v>
      </c>
      <c r="R32" s="136">
        <v>0.46597222222222223</v>
      </c>
      <c r="S32" s="136">
        <v>0.49722222222222223</v>
      </c>
      <c r="T32" s="136">
        <v>0.52847222222222223</v>
      </c>
      <c r="U32" s="136">
        <v>0.55972222222222223</v>
      </c>
      <c r="V32" s="136">
        <v>0.59097222222222223</v>
      </c>
      <c r="W32" s="136">
        <v>0.62222222222222223</v>
      </c>
      <c r="X32" s="136">
        <v>0.65347222222222223</v>
      </c>
      <c r="Y32" s="136">
        <v>0.68472222222222223</v>
      </c>
      <c r="Z32" s="136"/>
      <c r="AA32" s="138" t="s">
        <v>54</v>
      </c>
      <c r="AB32" s="136" t="s">
        <v>55</v>
      </c>
      <c r="AC32" s="138" t="s">
        <v>56</v>
      </c>
      <c r="AD32" s="136" t="s">
        <v>57</v>
      </c>
      <c r="AE32" s="136">
        <v>0.76458333333333339</v>
      </c>
      <c r="AF32" s="136"/>
      <c r="AG32" s="136" t="s">
        <v>58</v>
      </c>
      <c r="AH32" s="136" t="s">
        <v>59</v>
      </c>
      <c r="AI32" s="136">
        <v>0.81736111111111109</v>
      </c>
      <c r="AJ32" s="136"/>
      <c r="AK32" s="136">
        <v>0.84652777777777777</v>
      </c>
      <c r="AL32" s="136">
        <v>0.87569444444444444</v>
      </c>
      <c r="AM32" s="132"/>
      <c r="AN32" s="127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</row>
    <row r="33" spans="1:64" s="124" customFormat="1" ht="18" customHeight="1">
      <c r="B33" s="135" t="s">
        <v>3</v>
      </c>
      <c r="C33" s="136">
        <v>0.21458333333333335</v>
      </c>
      <c r="D33" s="136"/>
      <c r="E33" s="136">
        <v>0.24097222222222223</v>
      </c>
      <c r="F33" s="136"/>
      <c r="G33" s="136"/>
      <c r="H33" s="136">
        <v>0.27083333333333331</v>
      </c>
      <c r="I33" s="136"/>
      <c r="J33" s="136">
        <v>0.28611111111111115</v>
      </c>
      <c r="K33" s="136"/>
      <c r="L33" s="136">
        <v>0.30069444444444443</v>
      </c>
      <c r="M33" s="136"/>
      <c r="N33" s="138">
        <v>0.34166666666666662</v>
      </c>
      <c r="O33" s="136">
        <v>0.37291666666666662</v>
      </c>
      <c r="P33" s="136">
        <v>0.40416666666666662</v>
      </c>
      <c r="Q33" s="136">
        <v>0.43541666666666662</v>
      </c>
      <c r="R33" s="136">
        <v>0.46666666666666662</v>
      </c>
      <c r="S33" s="136">
        <v>0.49791666666666662</v>
      </c>
      <c r="T33" s="136">
        <v>0.52916666666666667</v>
      </c>
      <c r="U33" s="136">
        <v>0.56041666666666667</v>
      </c>
      <c r="V33" s="136">
        <v>0.59166666666666667</v>
      </c>
      <c r="W33" s="136">
        <v>0.62291666666666667</v>
      </c>
      <c r="X33" s="136">
        <v>0.65416666666666667</v>
      </c>
      <c r="Y33" s="136">
        <v>0.68541666666666667</v>
      </c>
      <c r="Z33" s="136"/>
      <c r="AA33" s="138" t="s">
        <v>60</v>
      </c>
      <c r="AB33" s="136" t="s">
        <v>61</v>
      </c>
      <c r="AC33" s="138" t="s">
        <v>62</v>
      </c>
      <c r="AD33" s="136" t="s">
        <v>63</v>
      </c>
      <c r="AE33" s="136" t="s">
        <v>64</v>
      </c>
      <c r="AF33" s="136"/>
      <c r="AG33" s="136" t="s">
        <v>65</v>
      </c>
      <c r="AH33" s="136" t="s">
        <v>66</v>
      </c>
      <c r="AI33" s="136">
        <v>0.81805555555555554</v>
      </c>
      <c r="AJ33" s="136"/>
      <c r="AK33" s="136">
        <v>0.84722222222222221</v>
      </c>
      <c r="AL33" s="136">
        <v>0.87638888888888899</v>
      </c>
      <c r="AM33" s="132"/>
      <c r="AN33" s="127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</row>
    <row r="34" spans="1:64" s="124" customFormat="1" ht="18" customHeight="1">
      <c r="B34" s="135" t="s">
        <v>20</v>
      </c>
      <c r="C34" s="136">
        <v>0.21527777777777779</v>
      </c>
      <c r="D34" s="136"/>
      <c r="E34" s="136">
        <v>0.24166666666666667</v>
      </c>
      <c r="F34" s="136"/>
      <c r="G34" s="136"/>
      <c r="H34" s="136">
        <v>0.27152777777777776</v>
      </c>
      <c r="I34" s="136"/>
      <c r="J34" s="136">
        <v>0.28680555555555554</v>
      </c>
      <c r="K34" s="136"/>
      <c r="L34" s="136">
        <v>0.30138888888888887</v>
      </c>
      <c r="M34" s="136"/>
      <c r="N34" s="138">
        <v>0.34236111111111106</v>
      </c>
      <c r="O34" s="136">
        <v>0.37361111111111112</v>
      </c>
      <c r="P34" s="136">
        <v>0.40486111111111112</v>
      </c>
      <c r="Q34" s="136">
        <v>0.43611111111111112</v>
      </c>
      <c r="R34" s="136">
        <v>0.46736111111111112</v>
      </c>
      <c r="S34" s="136">
        <v>0.49861111111111112</v>
      </c>
      <c r="T34" s="136">
        <v>0.52986111111111112</v>
      </c>
      <c r="U34" s="136">
        <v>0.56111111111111112</v>
      </c>
      <c r="V34" s="136">
        <v>0.59236111111111112</v>
      </c>
      <c r="W34" s="136">
        <v>0.62361111111111112</v>
      </c>
      <c r="X34" s="136">
        <v>0.65486111111111112</v>
      </c>
      <c r="Y34" s="136">
        <v>0.68611111111111101</v>
      </c>
      <c r="Z34" s="136"/>
      <c r="AA34" s="138" t="s">
        <v>67</v>
      </c>
      <c r="AB34" s="136" t="s">
        <v>68</v>
      </c>
      <c r="AC34" s="138" t="s">
        <v>69</v>
      </c>
      <c r="AD34" s="136" t="s">
        <v>70</v>
      </c>
      <c r="AE34" s="136">
        <v>0.76597222222222217</v>
      </c>
      <c r="AF34" s="136"/>
      <c r="AG34" s="136" t="s">
        <v>71</v>
      </c>
      <c r="AH34" s="136" t="s">
        <v>72</v>
      </c>
      <c r="AI34" s="136">
        <v>0.81874999999999998</v>
      </c>
      <c r="AJ34" s="136"/>
      <c r="AK34" s="136">
        <v>0.84791666666666676</v>
      </c>
      <c r="AL34" s="136">
        <v>0.87708333333333333</v>
      </c>
      <c r="AM34" s="132"/>
      <c r="AN34" s="127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</row>
    <row r="35" spans="1:64" s="124" customFormat="1" ht="18" customHeight="1">
      <c r="B35" s="135" t="s">
        <v>24</v>
      </c>
      <c r="C35" s="136">
        <v>0.21597222222222223</v>
      </c>
      <c r="D35" s="136"/>
      <c r="E35" s="136">
        <v>0.24236111111111111</v>
      </c>
      <c r="F35" s="136"/>
      <c r="G35" s="136"/>
      <c r="H35" s="136">
        <v>0.2722222222222222</v>
      </c>
      <c r="I35" s="136"/>
      <c r="J35" s="136">
        <v>0.28750000000000003</v>
      </c>
      <c r="K35" s="136"/>
      <c r="L35" s="136">
        <v>0.30208333333333331</v>
      </c>
      <c r="M35" s="136"/>
      <c r="N35" s="138">
        <v>0.3430555555555555</v>
      </c>
      <c r="O35" s="136">
        <v>0.3743055555555555</v>
      </c>
      <c r="P35" s="136">
        <v>0.4055555555555555</v>
      </c>
      <c r="Q35" s="136">
        <v>0.4368055555555555</v>
      </c>
      <c r="R35" s="136">
        <v>0.4680555555555555</v>
      </c>
      <c r="S35" s="136">
        <v>0.4993055555555555</v>
      </c>
      <c r="T35" s="136">
        <v>0.53055555555555556</v>
      </c>
      <c r="U35" s="136">
        <v>0.56180555555555556</v>
      </c>
      <c r="V35" s="136">
        <v>0.59305555555555556</v>
      </c>
      <c r="W35" s="136">
        <v>0.62430555555555556</v>
      </c>
      <c r="X35" s="136">
        <v>0.65555555555555556</v>
      </c>
      <c r="Y35" s="136">
        <v>0.68680555555555556</v>
      </c>
      <c r="Z35" s="136"/>
      <c r="AA35" s="138" t="s">
        <v>73</v>
      </c>
      <c r="AB35" s="136" t="s">
        <v>74</v>
      </c>
      <c r="AC35" s="138" t="s">
        <v>75</v>
      </c>
      <c r="AD35" s="136" t="s">
        <v>76</v>
      </c>
      <c r="AE35" s="136">
        <v>0.76666666666666661</v>
      </c>
      <c r="AF35" s="136"/>
      <c r="AG35" s="136" t="s">
        <v>77</v>
      </c>
      <c r="AH35" s="136" t="s">
        <v>78</v>
      </c>
      <c r="AI35" s="136">
        <v>0.81944444444444453</v>
      </c>
      <c r="AJ35" s="136"/>
      <c r="AK35" s="136">
        <v>0.84861111111111109</v>
      </c>
      <c r="AL35" s="136">
        <v>0.87777777777777777</v>
      </c>
      <c r="AM35" s="132"/>
      <c r="AN35" s="127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</row>
    <row r="36" spans="1:64" s="124" customFormat="1" ht="18" customHeight="1">
      <c r="B36" s="135" t="s">
        <v>23</v>
      </c>
      <c r="C36" s="136">
        <v>0.21666666666666667</v>
      </c>
      <c r="D36" s="136"/>
      <c r="E36" s="136">
        <v>0.24305555555555555</v>
      </c>
      <c r="F36" s="136"/>
      <c r="G36" s="136"/>
      <c r="H36" s="136">
        <v>0.27291666666666664</v>
      </c>
      <c r="I36" s="136"/>
      <c r="J36" s="136">
        <v>0.28819444444444448</v>
      </c>
      <c r="K36" s="136"/>
      <c r="L36" s="136">
        <v>0.30277777777777776</v>
      </c>
      <c r="M36" s="136"/>
      <c r="N36" s="138">
        <v>0.34374999999999994</v>
      </c>
      <c r="O36" s="136">
        <v>0.375</v>
      </c>
      <c r="P36" s="136">
        <v>0.40625</v>
      </c>
      <c r="Q36" s="136">
        <v>0.4375</v>
      </c>
      <c r="R36" s="136">
        <v>0.46875</v>
      </c>
      <c r="S36" s="136">
        <v>0.5</v>
      </c>
      <c r="T36" s="136">
        <v>0.53125</v>
      </c>
      <c r="U36" s="136">
        <v>0.5625</v>
      </c>
      <c r="V36" s="136">
        <v>0.59375</v>
      </c>
      <c r="W36" s="136">
        <v>0.625</v>
      </c>
      <c r="X36" s="136">
        <v>0.65625</v>
      </c>
      <c r="Y36" s="136">
        <v>0.6875</v>
      </c>
      <c r="Z36" s="136"/>
      <c r="AA36" s="138" t="s">
        <v>79</v>
      </c>
      <c r="AB36" s="136" t="s">
        <v>80</v>
      </c>
      <c r="AC36" s="138" t="s">
        <v>81</v>
      </c>
      <c r="AD36" s="136" t="s">
        <v>82</v>
      </c>
      <c r="AE36" s="136">
        <v>0.76736111111111116</v>
      </c>
      <c r="AF36" s="136"/>
      <c r="AG36" s="136" t="s">
        <v>83</v>
      </c>
      <c r="AH36" s="136" t="s">
        <v>84</v>
      </c>
      <c r="AI36" s="136">
        <v>0.82013888888888886</v>
      </c>
      <c r="AJ36" s="136"/>
      <c r="AK36" s="136">
        <v>0.84930555555555554</v>
      </c>
      <c r="AL36" s="136">
        <v>0.87847222222222221</v>
      </c>
      <c r="AM36" s="132"/>
      <c r="AN36" s="127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</row>
    <row r="37" spans="1:64" s="124" customFormat="1" ht="18" customHeight="1">
      <c r="B37" s="135" t="s">
        <v>22</v>
      </c>
      <c r="C37" s="136">
        <v>0.21736111111111112</v>
      </c>
      <c r="D37" s="136"/>
      <c r="E37" s="136">
        <v>0.24374999999999999</v>
      </c>
      <c r="F37" s="136"/>
      <c r="G37" s="136"/>
      <c r="H37" s="136">
        <v>0.27361111111111108</v>
      </c>
      <c r="I37" s="136"/>
      <c r="J37" s="136">
        <v>0.28888888888888892</v>
      </c>
      <c r="K37" s="136"/>
      <c r="L37" s="136">
        <v>0.3034722222222222</v>
      </c>
      <c r="M37" s="136"/>
      <c r="N37" s="138">
        <v>0.34444444444444439</v>
      </c>
      <c r="O37" s="136">
        <v>0.3756944444444445</v>
      </c>
      <c r="P37" s="136">
        <v>0.4069444444444445</v>
      </c>
      <c r="Q37" s="136">
        <v>0.4381944444444445</v>
      </c>
      <c r="R37" s="136">
        <v>0.4694444444444445</v>
      </c>
      <c r="S37" s="136">
        <v>0.50069444444444444</v>
      </c>
      <c r="T37" s="136">
        <v>0.53194444444444444</v>
      </c>
      <c r="U37" s="136">
        <v>0.56319444444444444</v>
      </c>
      <c r="V37" s="136">
        <v>0.59444444444444444</v>
      </c>
      <c r="W37" s="136">
        <v>0.62569444444444444</v>
      </c>
      <c r="X37" s="136">
        <v>0.65694444444444444</v>
      </c>
      <c r="Y37" s="136">
        <v>0.68819444444444444</v>
      </c>
      <c r="Z37" s="136"/>
      <c r="AA37" s="138" t="s">
        <v>85</v>
      </c>
      <c r="AB37" s="136" t="s">
        <v>86</v>
      </c>
      <c r="AC37" s="138" t="s">
        <v>87</v>
      </c>
      <c r="AD37" s="136" t="s">
        <v>88</v>
      </c>
      <c r="AE37" s="136">
        <v>0.7680555555555556</v>
      </c>
      <c r="AF37" s="136"/>
      <c r="AG37" s="136" t="s">
        <v>89</v>
      </c>
      <c r="AH37" s="136" t="s">
        <v>90</v>
      </c>
      <c r="AI37" s="136">
        <v>0.8208333333333333</v>
      </c>
      <c r="AJ37" s="136"/>
      <c r="AK37" s="136">
        <v>0.85</v>
      </c>
      <c r="AL37" s="136">
        <v>0.87916666666666676</v>
      </c>
      <c r="AM37" s="132"/>
      <c r="AN37" s="127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</row>
    <row r="38" spans="1:64" s="124" customFormat="1" ht="18" customHeight="1">
      <c r="B38" s="135" t="s">
        <v>19</v>
      </c>
      <c r="C38" s="136">
        <v>0.21805555555555556</v>
      </c>
      <c r="D38" s="136"/>
      <c r="E38" s="136">
        <v>0.24444444444444446</v>
      </c>
      <c r="F38" s="136"/>
      <c r="G38" s="136"/>
      <c r="H38" s="136">
        <v>0.27430555555555552</v>
      </c>
      <c r="I38" s="136"/>
      <c r="J38" s="136">
        <v>0.28958333333333336</v>
      </c>
      <c r="K38" s="136"/>
      <c r="L38" s="136">
        <v>0.30416666666666664</v>
      </c>
      <c r="M38" s="136"/>
      <c r="N38" s="138">
        <v>0.34513888888888883</v>
      </c>
      <c r="O38" s="136">
        <v>0.37638888888888888</v>
      </c>
      <c r="P38" s="136">
        <v>0.40763888888888888</v>
      </c>
      <c r="Q38" s="136">
        <v>0.43888888888888888</v>
      </c>
      <c r="R38" s="136">
        <v>0.47013888888888888</v>
      </c>
      <c r="S38" s="136">
        <v>0.50138888888888888</v>
      </c>
      <c r="T38" s="136">
        <v>0.53263888888888888</v>
      </c>
      <c r="U38" s="136">
        <v>0.56388888888888888</v>
      </c>
      <c r="V38" s="136">
        <v>0.59513888888888888</v>
      </c>
      <c r="W38" s="136">
        <v>0.62638888888888888</v>
      </c>
      <c r="X38" s="136">
        <v>0.65763888888888888</v>
      </c>
      <c r="Y38" s="136">
        <v>0.68888888888888899</v>
      </c>
      <c r="Z38" s="136"/>
      <c r="AA38" s="138" t="s">
        <v>91</v>
      </c>
      <c r="AB38" s="136" t="s">
        <v>92</v>
      </c>
      <c r="AC38" s="138" t="s">
        <v>93</v>
      </c>
      <c r="AD38" s="136" t="s">
        <v>94</v>
      </c>
      <c r="AE38" s="136">
        <v>0.76874999999999993</v>
      </c>
      <c r="AF38" s="136"/>
      <c r="AG38" s="136" t="s">
        <v>95</v>
      </c>
      <c r="AH38" s="136" t="s">
        <v>96</v>
      </c>
      <c r="AI38" s="136">
        <v>0.82152777777777775</v>
      </c>
      <c r="AJ38" s="136"/>
      <c r="AK38" s="136">
        <v>0.85069444444444453</v>
      </c>
      <c r="AL38" s="136">
        <v>0.87986111111111109</v>
      </c>
      <c r="AM38" s="132"/>
      <c r="AN38" s="127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</row>
    <row r="39" spans="1:64" s="124" customFormat="1" ht="18" customHeight="1">
      <c r="B39" s="135" t="s">
        <v>18</v>
      </c>
      <c r="C39" s="136">
        <v>0.21875</v>
      </c>
      <c r="D39" s="136"/>
      <c r="E39" s="136">
        <v>0.24513888888888888</v>
      </c>
      <c r="F39" s="136"/>
      <c r="G39" s="136"/>
      <c r="H39" s="136">
        <v>0.27499999999999997</v>
      </c>
      <c r="I39" s="136"/>
      <c r="J39" s="136">
        <v>0.2902777777777778</v>
      </c>
      <c r="K39" s="136"/>
      <c r="L39" s="136">
        <v>0.30486111111111108</v>
      </c>
      <c r="M39" s="136"/>
      <c r="N39" s="138">
        <v>0.34583333333333327</v>
      </c>
      <c r="O39" s="136">
        <v>0.37708333333333338</v>
      </c>
      <c r="P39" s="136">
        <v>0.40833333333333338</v>
      </c>
      <c r="Q39" s="136">
        <v>0.43958333333333338</v>
      </c>
      <c r="R39" s="136">
        <v>0.47083333333333338</v>
      </c>
      <c r="S39" s="136">
        <v>0.50208333333333333</v>
      </c>
      <c r="T39" s="136">
        <v>0.53333333333333333</v>
      </c>
      <c r="U39" s="136">
        <v>0.56458333333333333</v>
      </c>
      <c r="V39" s="136">
        <v>0.59583333333333333</v>
      </c>
      <c r="W39" s="136">
        <v>0.62708333333333333</v>
      </c>
      <c r="X39" s="136">
        <v>0.65833333333333333</v>
      </c>
      <c r="Y39" s="136">
        <v>0.68958333333333333</v>
      </c>
      <c r="Z39" s="136"/>
      <c r="AA39" s="138" t="s">
        <v>97</v>
      </c>
      <c r="AB39" s="136" t="s">
        <v>98</v>
      </c>
      <c r="AC39" s="138" t="s">
        <v>99</v>
      </c>
      <c r="AD39" s="136" t="s">
        <v>100</v>
      </c>
      <c r="AE39" s="136">
        <v>0.76944444444444438</v>
      </c>
      <c r="AF39" s="136"/>
      <c r="AG39" s="136" t="s">
        <v>101</v>
      </c>
      <c r="AH39" s="136" t="s">
        <v>102</v>
      </c>
      <c r="AI39" s="136">
        <v>0.8222222222222223</v>
      </c>
      <c r="AJ39" s="136"/>
      <c r="AK39" s="136">
        <v>0.85138888888888886</v>
      </c>
      <c r="AL39" s="136">
        <v>0.88055555555555554</v>
      </c>
      <c r="AM39" s="132"/>
      <c r="AN39" s="127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</row>
    <row r="40" spans="1:64" s="124" customFormat="1" ht="18" customHeight="1">
      <c r="B40" s="135" t="s">
        <v>17</v>
      </c>
      <c r="C40" s="136">
        <v>0.21944444444444444</v>
      </c>
      <c r="D40" s="136"/>
      <c r="E40" s="136">
        <v>0.24583333333333335</v>
      </c>
      <c r="F40" s="136"/>
      <c r="G40" s="136"/>
      <c r="H40" s="136">
        <v>0.27569444444444446</v>
      </c>
      <c r="I40" s="136"/>
      <c r="J40" s="136">
        <v>0.29097222222222224</v>
      </c>
      <c r="K40" s="136"/>
      <c r="L40" s="136">
        <v>0.30555555555555552</v>
      </c>
      <c r="M40" s="136"/>
      <c r="N40" s="138">
        <v>0.34652777777777771</v>
      </c>
      <c r="O40" s="136">
        <v>0.37777777777777777</v>
      </c>
      <c r="P40" s="136">
        <v>0.40902777777777777</v>
      </c>
      <c r="Q40" s="136">
        <v>0.44027777777777777</v>
      </c>
      <c r="R40" s="136">
        <v>0.47152777777777777</v>
      </c>
      <c r="S40" s="136">
        <v>0.50277777777777777</v>
      </c>
      <c r="T40" s="136">
        <v>0.53402777777777777</v>
      </c>
      <c r="U40" s="136">
        <v>0.56527777777777777</v>
      </c>
      <c r="V40" s="136">
        <v>0.59652777777777777</v>
      </c>
      <c r="W40" s="136">
        <v>0.62777777777777777</v>
      </c>
      <c r="X40" s="136">
        <v>0.65902777777777777</v>
      </c>
      <c r="Y40" s="136">
        <v>0.69027777777777777</v>
      </c>
      <c r="Z40" s="136"/>
      <c r="AA40" s="138" t="s">
        <v>103</v>
      </c>
      <c r="AB40" s="136" t="s">
        <v>104</v>
      </c>
      <c r="AC40" s="138" t="s">
        <v>105</v>
      </c>
      <c r="AD40" s="136" t="s">
        <v>106</v>
      </c>
      <c r="AE40" s="136">
        <v>0.77013888888888893</v>
      </c>
      <c r="AF40" s="136"/>
      <c r="AG40" s="136" t="s">
        <v>107</v>
      </c>
      <c r="AH40" s="136" t="s">
        <v>108</v>
      </c>
      <c r="AI40" s="136">
        <v>0.82291666666666663</v>
      </c>
      <c r="AJ40" s="136"/>
      <c r="AK40" s="136">
        <v>0.8520833333333333</v>
      </c>
      <c r="AL40" s="136">
        <v>0.88124999999999998</v>
      </c>
      <c r="AM40" s="132"/>
      <c r="AN40" s="127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</row>
    <row r="41" spans="1:64" s="124" customFormat="1" ht="18" customHeight="1">
      <c r="B41" s="135" t="s">
        <v>16</v>
      </c>
      <c r="C41" s="136">
        <v>0.22013888888888888</v>
      </c>
      <c r="D41" s="136"/>
      <c r="E41" s="136">
        <v>0.24652777777777779</v>
      </c>
      <c r="F41" s="136"/>
      <c r="G41" s="136"/>
      <c r="H41" s="136">
        <v>0.27638888888888885</v>
      </c>
      <c r="I41" s="136"/>
      <c r="J41" s="136">
        <v>0.29166666666666669</v>
      </c>
      <c r="K41" s="136"/>
      <c r="L41" s="136">
        <v>0.30624999999999997</v>
      </c>
      <c r="M41" s="136"/>
      <c r="N41" s="138">
        <v>0.34722222222222215</v>
      </c>
      <c r="O41" s="136">
        <v>0.37847222222222227</v>
      </c>
      <c r="P41" s="136">
        <v>0.40972222222222227</v>
      </c>
      <c r="Q41" s="136">
        <v>0.44097222222222227</v>
      </c>
      <c r="R41" s="136">
        <v>0.47222222222222227</v>
      </c>
      <c r="S41" s="136">
        <v>0.50347222222222221</v>
      </c>
      <c r="T41" s="136">
        <v>0.53472222222222221</v>
      </c>
      <c r="U41" s="136">
        <v>0.56597222222222221</v>
      </c>
      <c r="V41" s="136">
        <v>0.59722222222222221</v>
      </c>
      <c r="W41" s="136">
        <v>0.62847222222222221</v>
      </c>
      <c r="X41" s="136">
        <v>0.65972222222222221</v>
      </c>
      <c r="Y41" s="136">
        <v>0.69097222222222221</v>
      </c>
      <c r="Z41" s="136"/>
      <c r="AA41" s="138" t="s">
        <v>109</v>
      </c>
      <c r="AB41" s="136" t="s">
        <v>110</v>
      </c>
      <c r="AC41" s="138" t="s">
        <v>111</v>
      </c>
      <c r="AD41" s="136" t="s">
        <v>112</v>
      </c>
      <c r="AE41" s="136">
        <v>0.77083333333333337</v>
      </c>
      <c r="AF41" s="136"/>
      <c r="AG41" s="136" t="s">
        <v>113</v>
      </c>
      <c r="AH41" s="136" t="s">
        <v>114</v>
      </c>
      <c r="AI41" s="136">
        <v>0.82361111111111107</v>
      </c>
      <c r="AJ41" s="136"/>
      <c r="AK41" s="136">
        <v>0.85277777777777775</v>
      </c>
      <c r="AL41" s="136">
        <v>0.88194444444444453</v>
      </c>
      <c r="AM41" s="132"/>
      <c r="AN41" s="127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</row>
    <row r="42" spans="1:64" s="124" customFormat="1" ht="18" customHeight="1">
      <c r="B42" s="135" t="s">
        <v>15</v>
      </c>
      <c r="C42" s="136">
        <v>0.22083333333333333</v>
      </c>
      <c r="D42" s="136"/>
      <c r="E42" s="136">
        <v>0.24722222222222223</v>
      </c>
      <c r="F42" s="136"/>
      <c r="G42" s="136"/>
      <c r="H42" s="136">
        <v>0.27708333333333335</v>
      </c>
      <c r="I42" s="136"/>
      <c r="J42" s="136">
        <v>0.29236111111111113</v>
      </c>
      <c r="K42" s="136"/>
      <c r="L42" s="136">
        <v>0.30694444444444441</v>
      </c>
      <c r="M42" s="136"/>
      <c r="N42" s="138">
        <v>0.3479166666666666</v>
      </c>
      <c r="O42" s="136">
        <v>0.37916666666666665</v>
      </c>
      <c r="P42" s="136">
        <v>0.41041666666666665</v>
      </c>
      <c r="Q42" s="136">
        <v>0.44166666666666665</v>
      </c>
      <c r="R42" s="136">
        <v>0.47291666666666665</v>
      </c>
      <c r="S42" s="136">
        <v>0.50416666666666665</v>
      </c>
      <c r="T42" s="136">
        <v>0.53541666666666665</v>
      </c>
      <c r="U42" s="136">
        <v>0.56666666666666665</v>
      </c>
      <c r="V42" s="136">
        <v>0.59791666666666665</v>
      </c>
      <c r="W42" s="136">
        <v>0.62916666666666665</v>
      </c>
      <c r="X42" s="136">
        <v>0.66041666666666665</v>
      </c>
      <c r="Y42" s="136">
        <v>0.69166666666666676</v>
      </c>
      <c r="Z42" s="136"/>
      <c r="AA42" s="138" t="s">
        <v>115</v>
      </c>
      <c r="AB42" s="136" t="s">
        <v>116</v>
      </c>
      <c r="AC42" s="138" t="s">
        <v>117</v>
      </c>
      <c r="AD42" s="136" t="s">
        <v>118</v>
      </c>
      <c r="AE42" s="136">
        <v>0.7715277777777777</v>
      </c>
      <c r="AF42" s="136"/>
      <c r="AG42" s="136" t="s">
        <v>119</v>
      </c>
      <c r="AH42" s="136" t="s">
        <v>120</v>
      </c>
      <c r="AI42" s="136">
        <v>0.82430555555555562</v>
      </c>
      <c r="AJ42" s="136"/>
      <c r="AK42" s="136">
        <v>0.8534722222222223</v>
      </c>
      <c r="AL42" s="136">
        <v>0.88263888888888886</v>
      </c>
      <c r="AM42" s="132"/>
      <c r="AN42" s="127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</row>
    <row r="43" spans="1:64" s="124" customFormat="1" ht="18" customHeight="1">
      <c r="A43" s="132"/>
      <c r="B43" s="135" t="s">
        <v>14</v>
      </c>
      <c r="C43" s="136">
        <v>0.22152777777777777</v>
      </c>
      <c r="D43" s="136"/>
      <c r="E43" s="136">
        <v>0.24791666666666667</v>
      </c>
      <c r="F43" s="136"/>
      <c r="G43" s="136"/>
      <c r="H43" s="136">
        <v>0.27777777777777779</v>
      </c>
      <c r="I43" s="136"/>
      <c r="J43" s="136">
        <v>0.29305555555555557</v>
      </c>
      <c r="K43" s="136"/>
      <c r="L43" s="136">
        <v>0.30763888888888891</v>
      </c>
      <c r="M43" s="136"/>
      <c r="N43" s="138">
        <v>0.34861111111111109</v>
      </c>
      <c r="O43" s="136">
        <v>0.37986111111111115</v>
      </c>
      <c r="P43" s="136">
        <v>0.41111111111111115</v>
      </c>
      <c r="Q43" s="136">
        <v>0.44236111111111115</v>
      </c>
      <c r="R43" s="136">
        <v>0.47361111111111115</v>
      </c>
      <c r="S43" s="136">
        <v>0.50486111111111109</v>
      </c>
      <c r="T43" s="136">
        <v>0.53611111111111109</v>
      </c>
      <c r="U43" s="136">
        <v>0.56736111111111109</v>
      </c>
      <c r="V43" s="136">
        <v>0.59861111111111109</v>
      </c>
      <c r="W43" s="136">
        <v>0.62986111111111109</v>
      </c>
      <c r="X43" s="136">
        <v>0.66111111111111109</v>
      </c>
      <c r="Y43" s="136">
        <v>0.69236111111111109</v>
      </c>
      <c r="Z43" s="136"/>
      <c r="AA43" s="138" t="s">
        <v>121</v>
      </c>
      <c r="AB43" s="136" t="s">
        <v>122</v>
      </c>
      <c r="AC43" s="138" t="s">
        <v>123</v>
      </c>
      <c r="AD43" s="136" t="s">
        <v>124</v>
      </c>
      <c r="AE43" s="136">
        <v>0.77222222222222225</v>
      </c>
      <c r="AF43" s="136"/>
      <c r="AG43" s="136" t="s">
        <v>125</v>
      </c>
      <c r="AH43" s="136" t="s">
        <v>126</v>
      </c>
      <c r="AI43" s="136">
        <v>0.82500000000000007</v>
      </c>
      <c r="AJ43" s="136"/>
      <c r="AK43" s="136">
        <v>0.85416666666666663</v>
      </c>
      <c r="AL43" s="136">
        <v>0.8833333333333333</v>
      </c>
      <c r="AM43" s="132"/>
      <c r="AN43" s="127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</row>
    <row r="44" spans="1:64" s="124" customFormat="1" ht="18" customHeight="1">
      <c r="A44" s="132"/>
      <c r="B44" s="135" t="s">
        <v>13</v>
      </c>
      <c r="C44" s="136">
        <v>0.22222222222222221</v>
      </c>
      <c r="D44" s="136"/>
      <c r="E44" s="136">
        <v>0.24861111111111112</v>
      </c>
      <c r="F44" s="136"/>
      <c r="G44" s="136"/>
      <c r="H44" s="136">
        <v>0.27847222222222223</v>
      </c>
      <c r="I44" s="136"/>
      <c r="J44" s="136">
        <v>0.29375000000000001</v>
      </c>
      <c r="K44" s="136"/>
      <c r="L44" s="136">
        <v>0.30833333333333335</v>
      </c>
      <c r="M44" s="136"/>
      <c r="N44" s="138">
        <v>0.34930555555555554</v>
      </c>
      <c r="O44" s="136">
        <v>0.38055555555555554</v>
      </c>
      <c r="P44" s="136">
        <v>0.41180555555555554</v>
      </c>
      <c r="Q44" s="136">
        <v>0.44305555555555554</v>
      </c>
      <c r="R44" s="136">
        <v>0.47430555555555554</v>
      </c>
      <c r="S44" s="136">
        <v>0.50555555555555554</v>
      </c>
      <c r="T44" s="136">
        <v>0.53680555555555554</v>
      </c>
      <c r="U44" s="136">
        <v>0.56805555555555554</v>
      </c>
      <c r="V44" s="136">
        <v>0.59930555555555554</v>
      </c>
      <c r="W44" s="136">
        <v>0.63055555555555554</v>
      </c>
      <c r="X44" s="136">
        <v>0.66180555555555554</v>
      </c>
      <c r="Y44" s="136">
        <v>0.69305555555555554</v>
      </c>
      <c r="Z44" s="136"/>
      <c r="AA44" s="138" t="s">
        <v>127</v>
      </c>
      <c r="AB44" s="136" t="s">
        <v>128</v>
      </c>
      <c r="AC44" s="138" t="s">
        <v>129</v>
      </c>
      <c r="AD44" s="136" t="s">
        <v>130</v>
      </c>
      <c r="AE44" s="136">
        <v>0.7729166666666667</v>
      </c>
      <c r="AF44" s="136"/>
      <c r="AG44" s="136" t="s">
        <v>131</v>
      </c>
      <c r="AH44" s="136" t="s">
        <v>132</v>
      </c>
      <c r="AI44" s="136">
        <v>0.8256944444444444</v>
      </c>
      <c r="AJ44" s="136"/>
      <c r="AK44" s="136">
        <v>0.85486111111111107</v>
      </c>
      <c r="AL44" s="136">
        <v>0.88402777777777775</v>
      </c>
      <c r="AM44" s="132"/>
      <c r="AN44" s="127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</row>
    <row r="45" spans="1:64" s="124" customFormat="1" ht="18" customHeight="1">
      <c r="A45" s="143"/>
      <c r="B45" s="135" t="s">
        <v>8</v>
      </c>
      <c r="C45" s="136">
        <v>0.22361111111111109</v>
      </c>
      <c r="D45" s="136"/>
      <c r="E45" s="136">
        <v>0.25</v>
      </c>
      <c r="F45" s="136"/>
      <c r="G45" s="136"/>
      <c r="H45" s="136">
        <v>0.27986111111111112</v>
      </c>
      <c r="I45" s="136"/>
      <c r="J45" s="136">
        <v>0.2951388888888889</v>
      </c>
      <c r="K45" s="136"/>
      <c r="L45" s="136">
        <v>0.30972222222222223</v>
      </c>
      <c r="M45" s="136"/>
      <c r="N45" s="138">
        <v>0.35069444444444442</v>
      </c>
      <c r="O45" s="136">
        <v>0.38194444444444442</v>
      </c>
      <c r="P45" s="136">
        <v>0.41319444444444442</v>
      </c>
      <c r="Q45" s="136">
        <v>0.44444444444444442</v>
      </c>
      <c r="R45" s="136">
        <v>0.47569444444444442</v>
      </c>
      <c r="S45" s="136">
        <v>0.50694444444444442</v>
      </c>
      <c r="T45" s="136">
        <v>0.53819444444444442</v>
      </c>
      <c r="U45" s="136">
        <v>0.56944444444444442</v>
      </c>
      <c r="V45" s="136">
        <v>0.60069444444444442</v>
      </c>
      <c r="W45" s="136">
        <v>0.63194444444444442</v>
      </c>
      <c r="X45" s="136">
        <v>0.66319444444444442</v>
      </c>
      <c r="Y45" s="136">
        <v>0.69444444444444453</v>
      </c>
      <c r="Z45" s="136"/>
      <c r="AA45" s="138">
        <v>0.71527777777777779</v>
      </c>
      <c r="AB45" s="136">
        <v>0.7270833333333333</v>
      </c>
      <c r="AC45" s="138">
        <v>0.74652777777777779</v>
      </c>
      <c r="AD45" s="136">
        <v>0.7583333333333333</v>
      </c>
      <c r="AE45" s="136">
        <v>0.77430555555555547</v>
      </c>
      <c r="AF45" s="136"/>
      <c r="AG45" s="136">
        <v>0.79583333333333339</v>
      </c>
      <c r="AH45" s="136">
        <v>0.80555555555555547</v>
      </c>
      <c r="AI45" s="136">
        <v>0.82708333333333339</v>
      </c>
      <c r="AJ45" s="136"/>
      <c r="AK45" s="136">
        <v>0.85625000000000007</v>
      </c>
      <c r="AL45" s="136">
        <v>0.88541666666666663</v>
      </c>
      <c r="AM45" s="132"/>
      <c r="AN45" s="127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</row>
    <row r="46" spans="1:64" s="132" customFormat="1" ht="18" customHeight="1">
      <c r="AR46" s="127"/>
    </row>
    <row r="47" spans="1:64" ht="17.25" customHeight="1">
      <c r="N47" s="127"/>
      <c r="AQ47" s="132"/>
    </row>
    <row r="48" spans="1:64" ht="17.25" customHeight="1">
      <c r="O48" s="144"/>
      <c r="AQ48" s="132"/>
    </row>
    <row r="49" spans="43:43" ht="17.25" customHeight="1">
      <c r="AQ49" s="132"/>
    </row>
  </sheetData>
  <pageMargins left="0.7" right="0.7" top="0.75" bottom="0.75" header="0.3" footer="0.3"/>
  <pageSetup paperSize="8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51"/>
  <sheetViews>
    <sheetView showGridLines="0" tabSelected="1" zoomScale="75" zoomScaleNormal="75" zoomScaleSheetLayoutView="75" workbookViewId="0">
      <pane xSplit="2" topLeftCell="C1" activePane="topRight" state="frozen"/>
      <selection activeCell="N14" sqref="N14"/>
      <selection pane="topRight" activeCell="E15" sqref="E15"/>
    </sheetView>
  </sheetViews>
  <sheetFormatPr defaultColWidth="9.33203125" defaultRowHeight="17.25" customHeight="1"/>
  <cols>
    <col min="1" max="1" width="2.5546875" style="124" customWidth="1"/>
    <col min="2" max="2" width="23.109375" style="132" customWidth="1"/>
    <col min="3" max="3" width="9.88671875" style="124" customWidth="1"/>
    <col min="4" max="4" width="12.88671875" style="132" customWidth="1"/>
    <col min="5" max="5" width="12.5546875" style="124" customWidth="1"/>
    <col min="6" max="6" width="11.109375" style="124" customWidth="1"/>
    <col min="7" max="28" width="11.33203125" style="124" customWidth="1"/>
    <col min="29" max="29" width="2.5546875" style="124" customWidth="1"/>
    <col min="30" max="41" width="10.33203125" style="132" customWidth="1"/>
    <col min="42" max="16384" width="9.33203125" style="132"/>
  </cols>
  <sheetData>
    <row r="1" spans="1:30" s="127" customFormat="1" ht="18" customHeight="1" thickBot="1">
      <c r="A1" s="124"/>
      <c r="B1" s="125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32"/>
      <c r="AC1" s="124"/>
    </row>
    <row r="2" spans="1:30" s="129" customFormat="1" ht="21.75" customHeight="1">
      <c r="A2" s="128"/>
      <c r="B2" s="145" t="str">
        <f>'246 (Mo-Fri)'!$B$2</f>
        <v>Route 246: Mamre - Atlantis</v>
      </c>
      <c r="C2" s="146"/>
      <c r="D2" s="146"/>
      <c r="E2" s="147"/>
      <c r="F2" s="147"/>
      <c r="G2" s="148"/>
      <c r="H2" s="148"/>
      <c r="I2" s="148"/>
      <c r="J2" s="148"/>
      <c r="K2" s="148"/>
      <c r="L2" s="147"/>
      <c r="M2" s="148"/>
      <c r="N2" s="148"/>
      <c r="O2" s="147"/>
      <c r="P2" s="148"/>
      <c r="Q2" s="148"/>
      <c r="R2" s="147"/>
      <c r="S2" s="148"/>
      <c r="T2" s="148"/>
      <c r="U2" s="147"/>
      <c r="V2" s="148"/>
      <c r="W2" s="148"/>
      <c r="X2" s="147"/>
      <c r="Y2" s="148"/>
      <c r="Z2" s="148"/>
      <c r="AA2" s="147"/>
      <c r="AB2" s="149"/>
      <c r="AC2" s="128"/>
    </row>
    <row r="3" spans="1:30" s="131" customFormat="1" ht="21.75" customHeight="1">
      <c r="A3" s="130"/>
      <c r="B3" s="150" t="s">
        <v>153</v>
      </c>
      <c r="C3" s="151"/>
      <c r="D3" s="151"/>
      <c r="E3" s="152"/>
      <c r="F3" s="152"/>
      <c r="G3" s="151"/>
      <c r="H3" s="151"/>
      <c r="I3" s="153"/>
      <c r="J3" s="151"/>
      <c r="K3" s="153"/>
      <c r="L3" s="152"/>
      <c r="M3" s="151"/>
      <c r="N3" s="151"/>
      <c r="O3" s="152"/>
      <c r="P3" s="151"/>
      <c r="Q3" s="151"/>
      <c r="R3" s="152"/>
      <c r="S3" s="151"/>
      <c r="T3" s="151"/>
      <c r="U3" s="152"/>
      <c r="V3" s="151"/>
      <c r="W3" s="151"/>
      <c r="X3" s="152"/>
      <c r="Y3" s="151"/>
      <c r="Z3" s="151"/>
      <c r="AA3" s="152"/>
      <c r="AB3" s="154"/>
      <c r="AC3" s="130"/>
    </row>
    <row r="4" spans="1:30" s="129" customFormat="1" ht="21.75" customHeight="1" thickBot="1">
      <c r="A4" s="128"/>
      <c r="B4" s="155" t="s">
        <v>152</v>
      </c>
      <c r="C4" s="156"/>
      <c r="D4" s="156"/>
      <c r="E4" s="157"/>
      <c r="F4" s="157"/>
      <c r="G4" s="158"/>
      <c r="H4" s="158"/>
      <c r="I4" s="158"/>
      <c r="J4" s="158"/>
      <c r="K4" s="158"/>
      <c r="L4" s="158"/>
      <c r="M4" s="158"/>
      <c r="N4" s="158"/>
      <c r="O4" s="157"/>
      <c r="P4" s="158"/>
      <c r="Q4" s="158"/>
      <c r="R4" s="157"/>
      <c r="S4" s="158"/>
      <c r="T4" s="158"/>
      <c r="U4" s="157"/>
      <c r="V4" s="158"/>
      <c r="W4" s="158"/>
      <c r="X4" s="157"/>
      <c r="Y4" s="158"/>
      <c r="Z4" s="158"/>
      <c r="AA4" s="157"/>
      <c r="AB4" s="159"/>
      <c r="AC4" s="128"/>
    </row>
    <row r="5" spans="1:30" ht="18" customHeight="1">
      <c r="C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27"/>
      <c r="AB5" s="127"/>
      <c r="AD5" s="124"/>
    </row>
    <row r="6" spans="1:30" ht="18" customHeight="1">
      <c r="B6" s="135" t="s">
        <v>8</v>
      </c>
      <c r="C6" s="136">
        <v>0.25277777777777777</v>
      </c>
      <c r="D6" s="136">
        <v>0.27847222222222223</v>
      </c>
      <c r="E6" s="136">
        <v>0.30763888888888891</v>
      </c>
      <c r="F6" s="136">
        <v>0.33680555555555558</v>
      </c>
      <c r="G6" s="136">
        <v>0.3659722222222222</v>
      </c>
      <c r="H6" s="136">
        <v>0.39513888888888887</v>
      </c>
      <c r="I6" s="136">
        <v>0.42430555555555555</v>
      </c>
      <c r="J6" s="136">
        <v>0.45347222222222222</v>
      </c>
      <c r="K6" s="136">
        <v>0.4826388888888889</v>
      </c>
      <c r="L6" s="136">
        <v>0.51180555555555551</v>
      </c>
      <c r="M6" s="136">
        <v>0.54097222222222219</v>
      </c>
      <c r="N6" s="136">
        <v>0.57013888888888886</v>
      </c>
      <c r="O6" s="136">
        <v>0.59930555555555554</v>
      </c>
      <c r="P6" s="136">
        <v>0.62847222222222221</v>
      </c>
      <c r="Q6" s="136">
        <v>0.65763888888888888</v>
      </c>
      <c r="R6" s="136">
        <v>0.68680555555555556</v>
      </c>
      <c r="S6" s="136">
        <v>0.71597222222222223</v>
      </c>
      <c r="T6" s="136">
        <v>0.74513888888888891</v>
      </c>
      <c r="U6" s="136">
        <v>0.77430555555555547</v>
      </c>
      <c r="V6" s="136">
        <v>0.80347222222222225</v>
      </c>
      <c r="W6" s="136">
        <v>0.83263888888888893</v>
      </c>
      <c r="X6" s="136">
        <v>0.8618055555555556</v>
      </c>
      <c r="Z6" s="132"/>
      <c r="AA6" s="132"/>
      <c r="AB6" s="132"/>
      <c r="AC6" s="132"/>
    </row>
    <row r="7" spans="1:30" ht="18" customHeight="1">
      <c r="B7" s="135" t="s">
        <v>9</v>
      </c>
      <c r="C7" s="136">
        <v>0.25347222222222221</v>
      </c>
      <c r="D7" s="136">
        <v>0.27916666666666667</v>
      </c>
      <c r="E7" s="136">
        <v>0.30833333333333335</v>
      </c>
      <c r="F7" s="136">
        <v>0.33749999999999997</v>
      </c>
      <c r="G7" s="136">
        <v>0.3666666666666667</v>
      </c>
      <c r="H7" s="136">
        <v>0.39583333333333331</v>
      </c>
      <c r="I7" s="136">
        <v>0.42499999999999999</v>
      </c>
      <c r="J7" s="136">
        <v>0.45416666666666666</v>
      </c>
      <c r="K7" s="136">
        <v>0.48333333333333334</v>
      </c>
      <c r="L7" s="136">
        <v>0.51250000000000007</v>
      </c>
      <c r="M7" s="136">
        <v>0.54166666666666663</v>
      </c>
      <c r="N7" s="136">
        <v>0.5708333333333333</v>
      </c>
      <c r="O7" s="136">
        <v>0.6</v>
      </c>
      <c r="P7" s="136">
        <v>0.62916666666666665</v>
      </c>
      <c r="Q7" s="136">
        <v>0.65833333333333333</v>
      </c>
      <c r="R7" s="136">
        <v>0.6875</v>
      </c>
      <c r="S7" s="136">
        <v>0.71666666666666667</v>
      </c>
      <c r="T7" s="136">
        <v>0.74583333333333324</v>
      </c>
      <c r="U7" s="136">
        <v>0.77500000000000002</v>
      </c>
      <c r="V7" s="136">
        <v>0.8041666666666667</v>
      </c>
      <c r="W7" s="136">
        <v>0.83333333333333337</v>
      </c>
      <c r="X7" s="136">
        <v>0.86249999999999993</v>
      </c>
      <c r="Z7" s="132"/>
      <c r="AA7" s="132"/>
      <c r="AB7" s="132"/>
      <c r="AC7" s="132"/>
    </row>
    <row r="8" spans="1:30" ht="18" customHeight="1">
      <c r="B8" s="135" t="s">
        <v>52</v>
      </c>
      <c r="C8" s="136">
        <v>0.25347222222222221</v>
      </c>
      <c r="D8" s="136">
        <v>0.27916666666666667</v>
      </c>
      <c r="E8" s="136">
        <v>0.30833333333333335</v>
      </c>
      <c r="F8" s="136">
        <v>0.33749999999999997</v>
      </c>
      <c r="G8" s="136">
        <v>0.3666666666666667</v>
      </c>
      <c r="H8" s="136">
        <v>0.39583333333333331</v>
      </c>
      <c r="I8" s="136">
        <v>0.42499999999999999</v>
      </c>
      <c r="J8" s="136">
        <v>0.45416666666666666</v>
      </c>
      <c r="K8" s="136">
        <v>0.48333333333333334</v>
      </c>
      <c r="L8" s="136">
        <v>0.51250000000000007</v>
      </c>
      <c r="M8" s="136">
        <v>0.54166666666666663</v>
      </c>
      <c r="N8" s="136">
        <v>0.5708333333333333</v>
      </c>
      <c r="O8" s="136">
        <v>0.6</v>
      </c>
      <c r="P8" s="136">
        <v>0.62916666666666665</v>
      </c>
      <c r="Q8" s="136">
        <v>0.65833333333333333</v>
      </c>
      <c r="R8" s="136">
        <v>0.6875</v>
      </c>
      <c r="S8" s="136">
        <v>0.71666666666666667</v>
      </c>
      <c r="T8" s="136">
        <v>0.74583333333333324</v>
      </c>
      <c r="U8" s="136">
        <v>0.77500000000000002</v>
      </c>
      <c r="V8" s="136">
        <v>0.8041666666666667</v>
      </c>
      <c r="W8" s="136">
        <v>0.83333333333333337</v>
      </c>
      <c r="X8" s="136">
        <v>0.86249999999999993</v>
      </c>
      <c r="Z8" s="132"/>
      <c r="AA8" s="132"/>
      <c r="AB8" s="132"/>
      <c r="AC8" s="132"/>
    </row>
    <row r="9" spans="1:30" ht="18" customHeight="1">
      <c r="B9" s="135" t="s">
        <v>10</v>
      </c>
      <c r="C9" s="136">
        <v>0.25416666666666665</v>
      </c>
      <c r="D9" s="136">
        <v>0.27986111111111112</v>
      </c>
      <c r="E9" s="136">
        <v>0.30902777777777779</v>
      </c>
      <c r="F9" s="136">
        <v>0.33819444444444446</v>
      </c>
      <c r="G9" s="136">
        <v>0.36736111111111108</v>
      </c>
      <c r="H9" s="136">
        <v>0.39652777777777781</v>
      </c>
      <c r="I9" s="136">
        <v>0.42569444444444443</v>
      </c>
      <c r="J9" s="136">
        <v>0.4548611111111111</v>
      </c>
      <c r="K9" s="136">
        <v>0.48402777777777778</v>
      </c>
      <c r="L9" s="136">
        <v>0.5131944444444444</v>
      </c>
      <c r="M9" s="136">
        <v>0.54236111111111118</v>
      </c>
      <c r="N9" s="136">
        <v>0.57152777777777775</v>
      </c>
      <c r="O9" s="136">
        <v>0.60069444444444442</v>
      </c>
      <c r="P9" s="136">
        <v>0.62986111111111109</v>
      </c>
      <c r="Q9" s="136">
        <v>0.65902777777777777</v>
      </c>
      <c r="R9" s="136">
        <v>0.68819444444444444</v>
      </c>
      <c r="S9" s="136">
        <v>0.71736111111111101</v>
      </c>
      <c r="T9" s="136">
        <v>0.74652777777777779</v>
      </c>
      <c r="U9" s="136">
        <v>0.77569444444444446</v>
      </c>
      <c r="V9" s="136">
        <v>0.80486111111111114</v>
      </c>
      <c r="W9" s="136">
        <v>0.8340277777777777</v>
      </c>
      <c r="X9" s="136">
        <v>0.86319444444444438</v>
      </c>
      <c r="Z9" s="132"/>
      <c r="AA9" s="132"/>
      <c r="AB9" s="132"/>
      <c r="AC9" s="132"/>
    </row>
    <row r="10" spans="1:30" ht="18" customHeight="1">
      <c r="B10" s="135" t="s">
        <v>11</v>
      </c>
      <c r="C10" s="136">
        <v>0.25486111111111109</v>
      </c>
      <c r="D10" s="136">
        <v>0.28055555555555556</v>
      </c>
      <c r="E10" s="136">
        <v>0.30972222222222223</v>
      </c>
      <c r="F10" s="136">
        <v>0.33888888888888885</v>
      </c>
      <c r="G10" s="136">
        <v>0.36805555555555558</v>
      </c>
      <c r="H10" s="136">
        <v>0.3972222222222222</v>
      </c>
      <c r="I10" s="136">
        <v>0.42638888888888887</v>
      </c>
      <c r="J10" s="136">
        <v>0.45555555555555555</v>
      </c>
      <c r="K10" s="136">
        <v>0.48472222222222222</v>
      </c>
      <c r="L10" s="136">
        <v>0.51388888888888895</v>
      </c>
      <c r="M10" s="136">
        <v>0.54305555555555551</v>
      </c>
      <c r="N10" s="136">
        <v>0.57222222222222219</v>
      </c>
      <c r="O10" s="136">
        <v>0.60138888888888886</v>
      </c>
      <c r="P10" s="136">
        <v>0.63055555555555554</v>
      </c>
      <c r="Q10" s="136">
        <v>0.65972222222222221</v>
      </c>
      <c r="R10" s="136">
        <v>0.68888888888888899</v>
      </c>
      <c r="S10" s="136">
        <v>0.71805555555555556</v>
      </c>
      <c r="T10" s="136">
        <v>0.74722222222222223</v>
      </c>
      <c r="U10" s="136">
        <v>0.77638888888888891</v>
      </c>
      <c r="V10" s="136">
        <v>0.80555555555555547</v>
      </c>
      <c r="W10" s="136">
        <v>0.83472222222222225</v>
      </c>
      <c r="X10" s="136">
        <v>0.86388888888888893</v>
      </c>
      <c r="Z10" s="132"/>
      <c r="AA10" s="132"/>
      <c r="AB10" s="132"/>
      <c r="AC10" s="132"/>
    </row>
    <row r="11" spans="1:30" ht="18" customHeight="1">
      <c r="B11" s="135" t="s">
        <v>2</v>
      </c>
      <c r="C11" s="136">
        <v>0.25555555555555559</v>
      </c>
      <c r="D11" s="136">
        <v>0.28125</v>
      </c>
      <c r="E11" s="136">
        <v>0.31041666666666667</v>
      </c>
      <c r="F11" s="136">
        <v>0.33958333333333335</v>
      </c>
      <c r="G11" s="136">
        <v>0.36874999999999997</v>
      </c>
      <c r="H11" s="136">
        <v>0.3979166666666667</v>
      </c>
      <c r="I11" s="136">
        <v>0.42708333333333331</v>
      </c>
      <c r="J11" s="136">
        <v>0.45624999999999999</v>
      </c>
      <c r="K11" s="136">
        <v>0.48541666666666666</v>
      </c>
      <c r="L11" s="136">
        <v>0.51458333333333328</v>
      </c>
      <c r="M11" s="136">
        <v>0.54375000000000007</v>
      </c>
      <c r="N11" s="136">
        <v>0.57291666666666663</v>
      </c>
      <c r="O11" s="136">
        <v>0.6020833333333333</v>
      </c>
      <c r="P11" s="136">
        <v>0.63124999999999998</v>
      </c>
      <c r="Q11" s="136">
        <v>0.66041666666666665</v>
      </c>
      <c r="R11" s="136">
        <v>0.68958333333333333</v>
      </c>
      <c r="S11" s="136">
        <v>0.71875</v>
      </c>
      <c r="T11" s="136">
        <v>0.74791666666666667</v>
      </c>
      <c r="U11" s="136">
        <v>0.77708333333333324</v>
      </c>
      <c r="V11" s="136">
        <v>0.80625000000000002</v>
      </c>
      <c r="W11" s="136">
        <v>0.8354166666666667</v>
      </c>
      <c r="X11" s="136">
        <v>0.86458333333333337</v>
      </c>
      <c r="Z11" s="132"/>
      <c r="AA11" s="132"/>
      <c r="AB11" s="132"/>
      <c r="AC11" s="132"/>
    </row>
    <row r="12" spans="1:30" ht="18" customHeight="1">
      <c r="B12" s="135" t="s">
        <v>12</v>
      </c>
      <c r="C12" s="136">
        <v>0.25625000000000003</v>
      </c>
      <c r="D12" s="136">
        <v>0.28194444444444444</v>
      </c>
      <c r="E12" s="136">
        <v>0.31111111111111112</v>
      </c>
      <c r="F12" s="136">
        <v>0.34027777777777773</v>
      </c>
      <c r="G12" s="136">
        <v>0.36944444444444446</v>
      </c>
      <c r="H12" s="136">
        <v>0.39861111111111108</v>
      </c>
      <c r="I12" s="136">
        <v>0.42777777777777781</v>
      </c>
      <c r="J12" s="136">
        <v>0.45694444444444443</v>
      </c>
      <c r="K12" s="136">
        <v>0.4861111111111111</v>
      </c>
      <c r="L12" s="136">
        <v>0.51527777777777783</v>
      </c>
      <c r="M12" s="136">
        <v>0.5444444444444444</v>
      </c>
      <c r="N12" s="136">
        <v>0.57361111111111118</v>
      </c>
      <c r="O12" s="136">
        <v>0.60277777777777775</v>
      </c>
      <c r="P12" s="136">
        <v>0.63194444444444442</v>
      </c>
      <c r="Q12" s="136">
        <v>0.66111111111111109</v>
      </c>
      <c r="R12" s="136">
        <v>0.69027777777777777</v>
      </c>
      <c r="S12" s="136">
        <v>0.71944444444444444</v>
      </c>
      <c r="T12" s="136">
        <v>0.74861111111111101</v>
      </c>
      <c r="U12" s="136">
        <v>0.77777777777777779</v>
      </c>
      <c r="V12" s="136">
        <v>0.80694444444444446</v>
      </c>
      <c r="W12" s="136">
        <v>0.83611111111111114</v>
      </c>
      <c r="X12" s="136">
        <v>0.8652777777777777</v>
      </c>
      <c r="Z12" s="132"/>
      <c r="AA12" s="132"/>
      <c r="AB12" s="132"/>
      <c r="AC12" s="132"/>
    </row>
    <row r="13" spans="1:30" ht="18" customHeight="1">
      <c r="B13" s="135" t="s">
        <v>8</v>
      </c>
      <c r="C13" s="136">
        <v>0.25694444444444448</v>
      </c>
      <c r="D13" s="136">
        <v>0.28263888888888888</v>
      </c>
      <c r="E13" s="136">
        <v>0.31180555555555556</v>
      </c>
      <c r="F13" s="136">
        <v>0.34097222222222223</v>
      </c>
      <c r="G13" s="136">
        <v>0.37013888888888885</v>
      </c>
      <c r="H13" s="136">
        <v>0.39930555555555558</v>
      </c>
      <c r="I13" s="136">
        <v>0.4284722222222222</v>
      </c>
      <c r="J13" s="136">
        <v>0.45763888888888887</v>
      </c>
      <c r="K13" s="136">
        <v>0.48680555555555555</v>
      </c>
      <c r="L13" s="136">
        <v>0.51597222222222217</v>
      </c>
      <c r="M13" s="136">
        <v>0.54513888888888895</v>
      </c>
      <c r="N13" s="136">
        <v>0.57430555555555551</v>
      </c>
      <c r="O13" s="136">
        <v>0.60347222222222219</v>
      </c>
      <c r="P13" s="136">
        <v>0.63263888888888886</v>
      </c>
      <c r="Q13" s="136">
        <v>0.66180555555555554</v>
      </c>
      <c r="R13" s="136">
        <v>0.69097222222222221</v>
      </c>
      <c r="S13" s="136">
        <v>0.72013888888888899</v>
      </c>
      <c r="T13" s="136">
        <v>0.74930555555555556</v>
      </c>
      <c r="U13" s="136">
        <v>0.77847222222222223</v>
      </c>
      <c r="V13" s="136">
        <v>0.80763888888888891</v>
      </c>
      <c r="W13" s="136">
        <v>0.83680555555555547</v>
      </c>
      <c r="X13" s="136">
        <v>0.86597222222222225</v>
      </c>
      <c r="Z13" s="132"/>
      <c r="AA13" s="132"/>
      <c r="AB13" s="132"/>
      <c r="AC13" s="132"/>
    </row>
    <row r="14" spans="1:30" ht="18" customHeight="1">
      <c r="B14" s="135" t="s">
        <v>13</v>
      </c>
      <c r="C14" s="136">
        <v>0.25833333333333336</v>
      </c>
      <c r="D14" s="136">
        <v>0.28402777777777777</v>
      </c>
      <c r="E14" s="136">
        <v>0.31319444444444444</v>
      </c>
      <c r="F14" s="136">
        <v>0.34236111111111112</v>
      </c>
      <c r="G14" s="136">
        <v>0.37152777777777773</v>
      </c>
      <c r="H14" s="136">
        <v>0.40069444444444446</v>
      </c>
      <c r="I14" s="136">
        <v>0.42986111111111108</v>
      </c>
      <c r="J14" s="136">
        <v>0.45902777777777781</v>
      </c>
      <c r="K14" s="136">
        <v>0.48819444444444443</v>
      </c>
      <c r="L14" s="136">
        <v>0.51736111111111105</v>
      </c>
      <c r="M14" s="136">
        <v>0.54652777777777783</v>
      </c>
      <c r="N14" s="136">
        <v>0.5756944444444444</v>
      </c>
      <c r="O14" s="136">
        <v>0.60486111111111118</v>
      </c>
      <c r="P14" s="136">
        <v>0.63402777777777775</v>
      </c>
      <c r="Q14" s="136">
        <v>0.66319444444444442</v>
      </c>
      <c r="R14" s="136">
        <v>0.69236111111111109</v>
      </c>
      <c r="S14" s="136">
        <v>0.72152777777777777</v>
      </c>
      <c r="T14" s="136">
        <v>0.75069444444444444</v>
      </c>
      <c r="U14" s="136">
        <v>0.77986111111111101</v>
      </c>
      <c r="V14" s="136">
        <v>0.80902777777777779</v>
      </c>
      <c r="W14" s="136">
        <v>0.83819444444444446</v>
      </c>
      <c r="X14" s="136">
        <v>0.86736111111111114</v>
      </c>
      <c r="Z14" s="132"/>
      <c r="AA14" s="132"/>
      <c r="AB14" s="132"/>
      <c r="AC14" s="132"/>
    </row>
    <row r="15" spans="1:30" ht="18" customHeight="1">
      <c r="B15" s="135" t="s">
        <v>14</v>
      </c>
      <c r="C15" s="136">
        <v>0.2590277777777778</v>
      </c>
      <c r="D15" s="136">
        <v>0.28472222222222221</v>
      </c>
      <c r="E15" s="136">
        <v>0.31388888888888888</v>
      </c>
      <c r="F15" s="136">
        <v>0.3430555555555555</v>
      </c>
      <c r="G15" s="136">
        <v>0.37222222222222223</v>
      </c>
      <c r="H15" s="136">
        <v>0.40138888888888885</v>
      </c>
      <c r="I15" s="136">
        <v>0.43055555555555558</v>
      </c>
      <c r="J15" s="136">
        <v>0.4597222222222222</v>
      </c>
      <c r="K15" s="136">
        <v>0.48888888888888887</v>
      </c>
      <c r="L15" s="136">
        <v>0.5180555555555556</v>
      </c>
      <c r="M15" s="136">
        <v>0.54722222222222217</v>
      </c>
      <c r="N15" s="136">
        <v>0.57638888888888895</v>
      </c>
      <c r="O15" s="136">
        <v>0.60555555555555551</v>
      </c>
      <c r="P15" s="136">
        <v>0.63472222222222219</v>
      </c>
      <c r="Q15" s="136">
        <v>0.66388888888888886</v>
      </c>
      <c r="R15" s="136">
        <v>0.69305555555555554</v>
      </c>
      <c r="S15" s="136">
        <v>0.72222222222222221</v>
      </c>
      <c r="T15" s="136">
        <v>0.75138888888888899</v>
      </c>
      <c r="U15" s="136">
        <v>0.78055555555555556</v>
      </c>
      <c r="V15" s="136">
        <v>0.80972222222222223</v>
      </c>
      <c r="W15" s="136">
        <v>0.83888888888888891</v>
      </c>
      <c r="X15" s="136">
        <v>0.86805555555555547</v>
      </c>
      <c r="Z15" s="132"/>
      <c r="AA15" s="132"/>
      <c r="AB15" s="132"/>
      <c r="AC15" s="132"/>
    </row>
    <row r="16" spans="1:30" ht="18" customHeight="1">
      <c r="B16" s="135" t="s">
        <v>15</v>
      </c>
      <c r="C16" s="136">
        <v>0.25972222222222224</v>
      </c>
      <c r="D16" s="136">
        <v>0.28541666666666665</v>
      </c>
      <c r="E16" s="136">
        <v>0.31458333333333333</v>
      </c>
      <c r="F16" s="136">
        <v>0.34375</v>
      </c>
      <c r="G16" s="136">
        <v>0.37291666666666662</v>
      </c>
      <c r="H16" s="136">
        <v>0.40208333333333335</v>
      </c>
      <c r="I16" s="136">
        <v>0.43124999999999997</v>
      </c>
      <c r="J16" s="136">
        <v>0.4604166666666667</v>
      </c>
      <c r="K16" s="136">
        <v>0.48958333333333331</v>
      </c>
      <c r="L16" s="136">
        <v>0.51874999999999993</v>
      </c>
      <c r="M16" s="136">
        <v>0.54791666666666672</v>
      </c>
      <c r="N16" s="136">
        <v>0.57708333333333328</v>
      </c>
      <c r="O16" s="136">
        <v>0.60625000000000007</v>
      </c>
      <c r="P16" s="136">
        <v>0.63541666666666663</v>
      </c>
      <c r="Q16" s="136">
        <v>0.6645833333333333</v>
      </c>
      <c r="R16" s="136">
        <v>0.69374999999999998</v>
      </c>
      <c r="S16" s="136">
        <v>0.72291666666666676</v>
      </c>
      <c r="T16" s="136">
        <v>0.75208333333333333</v>
      </c>
      <c r="U16" s="136">
        <v>0.78125</v>
      </c>
      <c r="V16" s="136">
        <v>0.81041666666666667</v>
      </c>
      <c r="W16" s="136">
        <v>0.83958333333333324</v>
      </c>
      <c r="X16" s="136">
        <v>0.86875000000000002</v>
      </c>
      <c r="Z16" s="132"/>
      <c r="AA16" s="132"/>
      <c r="AB16" s="132"/>
      <c r="AC16" s="132"/>
    </row>
    <row r="17" spans="1:29" ht="18" customHeight="1">
      <c r="B17" s="135" t="s">
        <v>16</v>
      </c>
      <c r="C17" s="136">
        <v>0.26041666666666669</v>
      </c>
      <c r="D17" s="136">
        <v>0.28611111111111115</v>
      </c>
      <c r="E17" s="136">
        <v>0.31527777777777777</v>
      </c>
      <c r="F17" s="136">
        <v>0.3444444444444445</v>
      </c>
      <c r="G17" s="136">
        <v>0.37361111111111112</v>
      </c>
      <c r="H17" s="136">
        <v>0.40277777777777773</v>
      </c>
      <c r="I17" s="136">
        <v>0.43194444444444446</v>
      </c>
      <c r="J17" s="136">
        <v>0.46111111111111108</v>
      </c>
      <c r="K17" s="136">
        <v>0.49027777777777781</v>
      </c>
      <c r="L17" s="136">
        <v>0.51944444444444449</v>
      </c>
      <c r="M17" s="136">
        <v>0.54861111111111105</v>
      </c>
      <c r="N17" s="136">
        <v>0.57777777777777783</v>
      </c>
      <c r="O17" s="136">
        <v>0.6069444444444444</v>
      </c>
      <c r="P17" s="136">
        <v>0.63611111111111118</v>
      </c>
      <c r="Q17" s="136">
        <v>0.66527777777777775</v>
      </c>
      <c r="R17" s="136">
        <v>0.69444444444444453</v>
      </c>
      <c r="S17" s="136">
        <v>0.72361111111111109</v>
      </c>
      <c r="T17" s="136">
        <v>0.75277777777777777</v>
      </c>
      <c r="U17" s="136">
        <v>0.78194444444444444</v>
      </c>
      <c r="V17" s="136">
        <v>0.81111111111111101</v>
      </c>
      <c r="W17" s="136">
        <v>0.84027777777777779</v>
      </c>
      <c r="X17" s="136">
        <v>0.86944444444444446</v>
      </c>
      <c r="Z17" s="132"/>
      <c r="AA17" s="132"/>
      <c r="AB17" s="132"/>
      <c r="AC17" s="132"/>
    </row>
    <row r="18" spans="1:29" ht="18" customHeight="1">
      <c r="B18" s="135" t="s">
        <v>17</v>
      </c>
      <c r="C18" s="136">
        <v>0.26111111111111113</v>
      </c>
      <c r="D18" s="136">
        <v>0.28680555555555554</v>
      </c>
      <c r="E18" s="136">
        <v>0.31597222222222221</v>
      </c>
      <c r="F18" s="136">
        <v>0.34513888888888888</v>
      </c>
      <c r="G18" s="136">
        <v>0.3743055555555555</v>
      </c>
      <c r="H18" s="136">
        <v>0.40347222222222223</v>
      </c>
      <c r="I18" s="136">
        <v>0.43263888888888885</v>
      </c>
      <c r="J18" s="136">
        <v>0.46180555555555558</v>
      </c>
      <c r="K18" s="136">
        <v>0.4909722222222222</v>
      </c>
      <c r="L18" s="136">
        <v>0.52013888888888882</v>
      </c>
      <c r="M18" s="136">
        <v>0.5493055555555556</v>
      </c>
      <c r="N18" s="136">
        <v>0.57847222222222217</v>
      </c>
      <c r="O18" s="136">
        <v>0.60763888888888895</v>
      </c>
      <c r="P18" s="136">
        <v>0.63680555555555551</v>
      </c>
      <c r="Q18" s="136">
        <v>0.66597222222222219</v>
      </c>
      <c r="R18" s="136">
        <v>0.69513888888888886</v>
      </c>
      <c r="S18" s="136">
        <v>0.72430555555555554</v>
      </c>
      <c r="T18" s="136">
        <v>0.75347222222222221</v>
      </c>
      <c r="U18" s="136">
        <v>0.78263888888888899</v>
      </c>
      <c r="V18" s="136">
        <v>0.81180555555555556</v>
      </c>
      <c r="W18" s="136">
        <v>0.84097222222222223</v>
      </c>
      <c r="X18" s="136">
        <v>0.87013888888888891</v>
      </c>
      <c r="Z18" s="132"/>
      <c r="AA18" s="132"/>
      <c r="AB18" s="132"/>
      <c r="AC18" s="132"/>
    </row>
    <row r="19" spans="1:29" ht="18" customHeight="1">
      <c r="B19" s="135" t="s">
        <v>18</v>
      </c>
      <c r="C19" s="136">
        <v>0.26180555555555557</v>
      </c>
      <c r="D19" s="136">
        <v>0.28750000000000003</v>
      </c>
      <c r="E19" s="136">
        <v>0.31666666666666665</v>
      </c>
      <c r="F19" s="136">
        <v>0.34583333333333338</v>
      </c>
      <c r="G19" s="136">
        <v>0.375</v>
      </c>
      <c r="H19" s="136">
        <v>0.40416666666666662</v>
      </c>
      <c r="I19" s="136">
        <v>0.43333333333333335</v>
      </c>
      <c r="J19" s="136">
        <v>0.46249999999999997</v>
      </c>
      <c r="K19" s="136">
        <v>0.4916666666666667</v>
      </c>
      <c r="L19" s="136">
        <v>0.52083333333333337</v>
      </c>
      <c r="M19" s="136">
        <v>0.54999999999999993</v>
      </c>
      <c r="N19" s="136">
        <v>0.57916666666666672</v>
      </c>
      <c r="O19" s="136">
        <v>0.60833333333333328</v>
      </c>
      <c r="P19" s="136">
        <v>0.63750000000000007</v>
      </c>
      <c r="Q19" s="136">
        <v>0.66666666666666663</v>
      </c>
      <c r="R19" s="136">
        <v>0.6958333333333333</v>
      </c>
      <c r="S19" s="136">
        <v>0.72499999999999998</v>
      </c>
      <c r="T19" s="136">
        <v>0.75416666666666676</v>
      </c>
      <c r="U19" s="136">
        <v>0.78333333333333333</v>
      </c>
      <c r="V19" s="136">
        <v>0.8125</v>
      </c>
      <c r="W19" s="136">
        <v>0.84166666666666667</v>
      </c>
      <c r="X19" s="136">
        <v>0.87083333333333324</v>
      </c>
      <c r="Z19" s="132"/>
      <c r="AA19" s="132"/>
      <c r="AB19" s="132"/>
      <c r="AC19" s="132"/>
    </row>
    <row r="20" spans="1:29" ht="18" customHeight="1">
      <c r="B20" s="135" t="s">
        <v>19</v>
      </c>
      <c r="C20" s="136">
        <v>0.26180555555555557</v>
      </c>
      <c r="D20" s="136">
        <v>0.28750000000000003</v>
      </c>
      <c r="E20" s="136">
        <v>0.31666666666666665</v>
      </c>
      <c r="F20" s="136">
        <v>0.34583333333333338</v>
      </c>
      <c r="G20" s="136">
        <v>0.375</v>
      </c>
      <c r="H20" s="136">
        <v>0.40416666666666662</v>
      </c>
      <c r="I20" s="136">
        <v>0.43333333333333335</v>
      </c>
      <c r="J20" s="136">
        <v>0.46249999999999997</v>
      </c>
      <c r="K20" s="136">
        <v>0.4916666666666667</v>
      </c>
      <c r="L20" s="136">
        <v>0.52083333333333337</v>
      </c>
      <c r="M20" s="136">
        <v>0.54999999999999993</v>
      </c>
      <c r="N20" s="136">
        <v>0.57916666666666672</v>
      </c>
      <c r="O20" s="136">
        <v>0.60833333333333328</v>
      </c>
      <c r="P20" s="136">
        <v>0.63750000000000007</v>
      </c>
      <c r="Q20" s="136">
        <v>0.66666666666666663</v>
      </c>
      <c r="R20" s="136">
        <v>0.6958333333333333</v>
      </c>
      <c r="S20" s="136">
        <v>0.72499999999999998</v>
      </c>
      <c r="T20" s="136">
        <v>0.75416666666666676</v>
      </c>
      <c r="U20" s="136">
        <v>0.78333333333333333</v>
      </c>
      <c r="V20" s="136">
        <v>0.8125</v>
      </c>
      <c r="W20" s="136">
        <v>0.84166666666666667</v>
      </c>
      <c r="X20" s="136">
        <v>0.87083333333333324</v>
      </c>
      <c r="Z20" s="132"/>
      <c r="AA20" s="132"/>
      <c r="AB20" s="132"/>
      <c r="AC20" s="132"/>
    </row>
    <row r="21" spans="1:29" ht="18" customHeight="1">
      <c r="B21" s="135" t="s">
        <v>22</v>
      </c>
      <c r="C21" s="136">
        <v>0.26250000000000001</v>
      </c>
      <c r="D21" s="136">
        <v>0.28819444444444448</v>
      </c>
      <c r="E21" s="136">
        <v>0.31736111111111115</v>
      </c>
      <c r="F21" s="136">
        <v>0.34652777777777777</v>
      </c>
      <c r="G21" s="136">
        <v>0.3756944444444445</v>
      </c>
      <c r="H21" s="136">
        <v>0.40486111111111112</v>
      </c>
      <c r="I21" s="136">
        <v>0.43402777777777773</v>
      </c>
      <c r="J21" s="136">
        <v>0.46319444444444446</v>
      </c>
      <c r="K21" s="136">
        <v>0.49236111111111108</v>
      </c>
      <c r="L21" s="136">
        <v>0.52152777777777781</v>
      </c>
      <c r="M21" s="136">
        <v>0.55069444444444449</v>
      </c>
      <c r="N21" s="136">
        <v>0.57986111111111105</v>
      </c>
      <c r="O21" s="136">
        <v>0.60902777777777783</v>
      </c>
      <c r="P21" s="136">
        <v>0.6381944444444444</v>
      </c>
      <c r="Q21" s="136">
        <v>0.66736111111111107</v>
      </c>
      <c r="R21" s="136">
        <v>0.69652777777777775</v>
      </c>
      <c r="S21" s="136">
        <v>0.72569444444444453</v>
      </c>
      <c r="T21" s="136">
        <v>0.75486111111111109</v>
      </c>
      <c r="U21" s="136">
        <v>0.78402777777777777</v>
      </c>
      <c r="V21" s="136">
        <v>0.81319444444444444</v>
      </c>
      <c r="W21" s="136">
        <v>0.84236111111111101</v>
      </c>
      <c r="X21" s="136">
        <v>0.87152777777777779</v>
      </c>
      <c r="Z21" s="132"/>
      <c r="AA21" s="132"/>
      <c r="AB21" s="132"/>
      <c r="AC21" s="132"/>
    </row>
    <row r="22" spans="1:29" ht="18" customHeight="1">
      <c r="A22" s="132"/>
      <c r="B22" s="135" t="s">
        <v>23</v>
      </c>
      <c r="C22" s="136">
        <v>0.26319444444444445</v>
      </c>
      <c r="D22" s="136">
        <v>0.28888888888888892</v>
      </c>
      <c r="E22" s="136">
        <v>0.31805555555555554</v>
      </c>
      <c r="F22" s="136">
        <v>0.34722222222222227</v>
      </c>
      <c r="G22" s="136">
        <v>0.37638888888888888</v>
      </c>
      <c r="H22" s="136">
        <v>0.4055555555555555</v>
      </c>
      <c r="I22" s="136">
        <v>0.43472222222222223</v>
      </c>
      <c r="J22" s="136">
        <v>0.46388888888888885</v>
      </c>
      <c r="K22" s="136">
        <v>0.49305555555555558</v>
      </c>
      <c r="L22" s="136">
        <v>0.52222222222222225</v>
      </c>
      <c r="M22" s="136">
        <v>0.55138888888888882</v>
      </c>
      <c r="N22" s="136">
        <v>0.5805555555555556</v>
      </c>
      <c r="O22" s="136">
        <v>0.60972222222222217</v>
      </c>
      <c r="P22" s="136">
        <v>0.63888888888888895</v>
      </c>
      <c r="Q22" s="136">
        <v>0.66805555555555562</v>
      </c>
      <c r="R22" s="136">
        <v>0.6972222222222223</v>
      </c>
      <c r="S22" s="136">
        <v>0.72638888888888886</v>
      </c>
      <c r="T22" s="136">
        <v>0.75555555555555554</v>
      </c>
      <c r="U22" s="136">
        <v>0.78472222222222221</v>
      </c>
      <c r="V22" s="136">
        <v>0.81388888888888899</v>
      </c>
      <c r="W22" s="136">
        <v>0.84305555555555556</v>
      </c>
      <c r="X22" s="136">
        <v>0.87222222222222223</v>
      </c>
      <c r="Y22" s="132"/>
      <c r="Z22" s="132"/>
      <c r="AA22" s="132"/>
      <c r="AB22" s="132"/>
      <c r="AC22" s="132"/>
    </row>
    <row r="23" spans="1:29" ht="18" customHeight="1">
      <c r="A23" s="132"/>
      <c r="B23" s="135" t="s">
        <v>24</v>
      </c>
      <c r="C23" s="136">
        <v>0.2638888888888889</v>
      </c>
      <c r="D23" s="136">
        <v>0.28958333333333336</v>
      </c>
      <c r="E23" s="136">
        <v>0.31875000000000003</v>
      </c>
      <c r="F23" s="136">
        <v>0.34791666666666665</v>
      </c>
      <c r="G23" s="136">
        <v>0.37708333333333338</v>
      </c>
      <c r="H23" s="136">
        <v>0.40625</v>
      </c>
      <c r="I23" s="136">
        <v>0.43541666666666662</v>
      </c>
      <c r="J23" s="136">
        <v>0.46458333333333335</v>
      </c>
      <c r="K23" s="136">
        <v>0.49374999999999997</v>
      </c>
      <c r="L23" s="136">
        <v>0.5229166666666667</v>
      </c>
      <c r="M23" s="136">
        <v>0.55208333333333337</v>
      </c>
      <c r="N23" s="136">
        <v>0.58124999999999993</v>
      </c>
      <c r="O23" s="136">
        <v>0.61041666666666672</v>
      </c>
      <c r="P23" s="136">
        <v>0.63958333333333328</v>
      </c>
      <c r="Q23" s="136">
        <v>0.66875000000000007</v>
      </c>
      <c r="R23" s="136">
        <v>0.69791666666666663</v>
      </c>
      <c r="S23" s="136">
        <v>0.7270833333333333</v>
      </c>
      <c r="T23" s="136">
        <v>0.75624999999999998</v>
      </c>
      <c r="U23" s="136">
        <v>0.78541666666666676</v>
      </c>
      <c r="V23" s="136">
        <v>0.81458333333333333</v>
      </c>
      <c r="W23" s="136">
        <v>0.84375</v>
      </c>
      <c r="X23" s="136">
        <v>0.87291666666666667</v>
      </c>
      <c r="Y23" s="132"/>
      <c r="Z23" s="132"/>
      <c r="AA23" s="132"/>
      <c r="AB23" s="132"/>
      <c r="AC23" s="132"/>
    </row>
    <row r="24" spans="1:29" ht="18" customHeight="1">
      <c r="A24" s="132"/>
      <c r="B24" s="135" t="s">
        <v>20</v>
      </c>
      <c r="C24" s="136">
        <v>0.26458333333333334</v>
      </c>
      <c r="D24" s="136">
        <v>0.2902777777777778</v>
      </c>
      <c r="E24" s="136">
        <v>0.31944444444444448</v>
      </c>
      <c r="F24" s="136">
        <v>0.34861111111111115</v>
      </c>
      <c r="G24" s="136">
        <v>0.37777777777777777</v>
      </c>
      <c r="H24" s="136">
        <v>0.4069444444444445</v>
      </c>
      <c r="I24" s="136">
        <v>0.43611111111111112</v>
      </c>
      <c r="J24" s="136">
        <v>0.46527777777777773</v>
      </c>
      <c r="K24" s="136">
        <v>0.49444444444444446</v>
      </c>
      <c r="L24" s="136">
        <v>0.52361111111111114</v>
      </c>
      <c r="M24" s="136">
        <v>0.55277777777777781</v>
      </c>
      <c r="N24" s="136">
        <v>0.58194444444444449</v>
      </c>
      <c r="O24" s="136">
        <v>0.61111111111111105</v>
      </c>
      <c r="P24" s="136">
        <v>0.64027777777777783</v>
      </c>
      <c r="Q24" s="136">
        <v>0.6694444444444444</v>
      </c>
      <c r="R24" s="136">
        <v>0.69861111111111107</v>
      </c>
      <c r="S24" s="136">
        <v>0.72777777777777775</v>
      </c>
      <c r="T24" s="136">
        <v>0.75694444444444453</v>
      </c>
      <c r="U24" s="136">
        <v>0.78611111111111109</v>
      </c>
      <c r="V24" s="136">
        <v>0.81527777777777777</v>
      </c>
      <c r="W24" s="136">
        <v>0.84444444444444444</v>
      </c>
      <c r="X24" s="136">
        <v>0.87361111111111101</v>
      </c>
      <c r="Y24" s="132"/>
      <c r="Z24" s="132"/>
      <c r="AA24" s="132"/>
      <c r="AB24" s="132"/>
      <c r="AC24" s="132"/>
    </row>
    <row r="25" spans="1:29" ht="18" customHeight="1">
      <c r="A25" s="132"/>
      <c r="B25" s="135" t="s">
        <v>3</v>
      </c>
      <c r="C25" s="136">
        <v>0.26527777777777778</v>
      </c>
      <c r="D25" s="136">
        <v>0.29097222222222224</v>
      </c>
      <c r="E25" s="136">
        <v>0.32013888888888892</v>
      </c>
      <c r="F25" s="136">
        <v>0.34930555555555554</v>
      </c>
      <c r="G25" s="136">
        <v>0.37847222222222227</v>
      </c>
      <c r="H25" s="136">
        <v>0.40763888888888888</v>
      </c>
      <c r="I25" s="136">
        <v>0.4368055555555555</v>
      </c>
      <c r="J25" s="136">
        <v>0.46597222222222223</v>
      </c>
      <c r="K25" s="136">
        <v>0.49513888888888885</v>
      </c>
      <c r="L25" s="136">
        <v>0.52430555555555558</v>
      </c>
      <c r="M25" s="136">
        <v>0.55347222222222225</v>
      </c>
      <c r="N25" s="136">
        <v>0.58263888888888882</v>
      </c>
      <c r="O25" s="136">
        <v>0.6118055555555556</v>
      </c>
      <c r="P25" s="136">
        <v>0.64097222222222217</v>
      </c>
      <c r="Q25" s="136">
        <v>0.67013888888888884</v>
      </c>
      <c r="R25" s="136">
        <v>0.69930555555555562</v>
      </c>
      <c r="S25" s="136">
        <v>0.7284722222222223</v>
      </c>
      <c r="T25" s="136">
        <v>0.75763888888888886</v>
      </c>
      <c r="U25" s="136">
        <v>0.78680555555555554</v>
      </c>
      <c r="V25" s="136">
        <v>0.81597222222222221</v>
      </c>
      <c r="W25" s="136">
        <v>0.84513888888888899</v>
      </c>
      <c r="X25" s="136">
        <v>0.87430555555555556</v>
      </c>
      <c r="Y25" s="132"/>
      <c r="Z25" s="132"/>
      <c r="AA25" s="132"/>
      <c r="AB25" s="132"/>
      <c r="AC25" s="132"/>
    </row>
    <row r="26" spans="1:29" ht="18" customHeight="1">
      <c r="B26" s="135" t="s">
        <v>4</v>
      </c>
      <c r="C26" s="136">
        <v>0.26597222222222222</v>
      </c>
      <c r="D26" s="136">
        <v>0.29166666666666669</v>
      </c>
      <c r="E26" s="136">
        <v>0.32083333333333336</v>
      </c>
      <c r="F26" s="136">
        <v>0.35000000000000003</v>
      </c>
      <c r="G26" s="136">
        <v>0.37916666666666665</v>
      </c>
      <c r="H26" s="136">
        <v>0.40833333333333338</v>
      </c>
      <c r="I26" s="136">
        <v>0.4375</v>
      </c>
      <c r="J26" s="136">
        <v>0.46666666666666662</v>
      </c>
      <c r="K26" s="136">
        <v>0.49583333333333335</v>
      </c>
      <c r="L26" s="136">
        <v>0.52500000000000002</v>
      </c>
      <c r="M26" s="136">
        <v>0.5541666666666667</v>
      </c>
      <c r="N26" s="136">
        <v>0.58333333333333337</v>
      </c>
      <c r="O26" s="136">
        <v>0.61249999999999993</v>
      </c>
      <c r="P26" s="136">
        <v>0.64166666666666672</v>
      </c>
      <c r="Q26" s="136">
        <v>0.67083333333333339</v>
      </c>
      <c r="R26" s="136">
        <v>0.70000000000000007</v>
      </c>
      <c r="S26" s="136">
        <v>0.72916666666666663</v>
      </c>
      <c r="T26" s="136">
        <v>0.7583333333333333</v>
      </c>
      <c r="U26" s="136">
        <v>0.78749999999999998</v>
      </c>
      <c r="V26" s="136">
        <v>0.81666666666666676</v>
      </c>
      <c r="W26" s="136">
        <v>0.84583333333333333</v>
      </c>
      <c r="X26" s="136">
        <v>0.875</v>
      </c>
      <c r="Z26" s="132"/>
      <c r="AA26" s="132"/>
      <c r="AB26" s="132"/>
      <c r="AC26" s="132"/>
    </row>
    <row r="27" spans="1:29" ht="18" customHeight="1">
      <c r="A27" s="132"/>
      <c r="B27" s="135" t="s">
        <v>25</v>
      </c>
      <c r="C27" s="136">
        <v>0.26666666666666666</v>
      </c>
      <c r="D27" s="136">
        <v>0.29236111111111113</v>
      </c>
      <c r="E27" s="136">
        <v>0.3215277777777778</v>
      </c>
      <c r="F27" s="136">
        <v>0.35069444444444442</v>
      </c>
      <c r="G27" s="136">
        <v>0.37986111111111115</v>
      </c>
      <c r="H27" s="136">
        <v>0.40902777777777777</v>
      </c>
      <c r="I27" s="136">
        <v>0.4381944444444445</v>
      </c>
      <c r="J27" s="136">
        <v>0.46736111111111112</v>
      </c>
      <c r="K27" s="136">
        <v>0.49652777777777773</v>
      </c>
      <c r="L27" s="136">
        <v>0.52569444444444446</v>
      </c>
      <c r="M27" s="136">
        <v>0.55486111111111114</v>
      </c>
      <c r="N27" s="136">
        <v>0.58402777777777781</v>
      </c>
      <c r="O27" s="136">
        <v>0.61319444444444449</v>
      </c>
      <c r="P27" s="136">
        <v>0.64236111111111105</v>
      </c>
      <c r="Q27" s="136">
        <v>0.67152777777777783</v>
      </c>
      <c r="R27" s="136">
        <v>0.7006944444444444</v>
      </c>
      <c r="S27" s="136">
        <v>0.72986111111111107</v>
      </c>
      <c r="T27" s="136">
        <v>0.75902777777777775</v>
      </c>
      <c r="U27" s="136">
        <v>0.78819444444444453</v>
      </c>
      <c r="V27" s="136">
        <v>0.81736111111111109</v>
      </c>
      <c r="W27" s="136">
        <v>0.84652777777777777</v>
      </c>
      <c r="X27" s="136">
        <v>0.87569444444444444</v>
      </c>
      <c r="Y27" s="132"/>
      <c r="Z27" s="132"/>
      <c r="AA27" s="132"/>
      <c r="AB27" s="132"/>
      <c r="AC27" s="132"/>
    </row>
    <row r="28" spans="1:29" ht="18" customHeight="1">
      <c r="A28" s="132"/>
      <c r="B28" s="135" t="s">
        <v>1</v>
      </c>
      <c r="C28" s="136">
        <v>0.2673611111111111</v>
      </c>
      <c r="D28" s="136">
        <v>0.29305555555555557</v>
      </c>
      <c r="E28" s="136">
        <v>0.32222222222222224</v>
      </c>
      <c r="F28" s="136">
        <v>0.35138888888888892</v>
      </c>
      <c r="G28" s="136">
        <v>0.38055555555555554</v>
      </c>
      <c r="H28" s="136">
        <v>0.40972222222222227</v>
      </c>
      <c r="I28" s="136">
        <v>0.43888888888888888</v>
      </c>
      <c r="J28" s="136">
        <v>0.4680555555555555</v>
      </c>
      <c r="K28" s="136">
        <v>0.49722222222222223</v>
      </c>
      <c r="L28" s="136">
        <v>0.52638888888888891</v>
      </c>
      <c r="M28" s="136">
        <v>0.55555555555555558</v>
      </c>
      <c r="N28" s="136">
        <v>0.58472222222222225</v>
      </c>
      <c r="O28" s="136">
        <v>0.61388888888888882</v>
      </c>
      <c r="P28" s="136">
        <v>0.6430555555555556</v>
      </c>
      <c r="Q28" s="136">
        <v>0.67222222222222217</v>
      </c>
      <c r="R28" s="136">
        <v>0.70138888888888884</v>
      </c>
      <c r="S28" s="136">
        <v>0.73055555555555562</v>
      </c>
      <c r="T28" s="136">
        <v>0.7597222222222223</v>
      </c>
      <c r="U28" s="136">
        <v>0.78888888888888886</v>
      </c>
      <c r="V28" s="136">
        <v>0.81805555555555554</v>
      </c>
      <c r="W28" s="136">
        <v>0.84722222222222221</v>
      </c>
      <c r="X28" s="136">
        <v>0.87638888888888899</v>
      </c>
      <c r="Y28" s="132"/>
      <c r="Z28" s="132"/>
      <c r="AA28" s="132"/>
      <c r="AB28" s="132"/>
      <c r="AC28" s="132"/>
    </row>
    <row r="29" spans="1:29" ht="18" customHeight="1">
      <c r="A29" s="132"/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32"/>
      <c r="Z29" s="132"/>
      <c r="AA29" s="132"/>
      <c r="AB29" s="132"/>
      <c r="AC29" s="132"/>
    </row>
    <row r="30" spans="1:29" ht="18" customHeight="1">
      <c r="B30" s="125"/>
      <c r="C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Z30" s="132"/>
      <c r="AA30" s="132"/>
      <c r="AB30" s="132"/>
      <c r="AC30" s="132"/>
    </row>
    <row r="31" spans="1:29" ht="18" customHeight="1">
      <c r="B31" s="135" t="s">
        <v>1</v>
      </c>
      <c r="C31" s="136">
        <v>0.26805555555555555</v>
      </c>
      <c r="D31" s="136">
        <v>0.29722222222222222</v>
      </c>
      <c r="E31" s="136">
        <v>0.3263888888888889</v>
      </c>
      <c r="F31" s="136">
        <v>0.35555555555555557</v>
      </c>
      <c r="G31" s="136">
        <v>0.38472222222222219</v>
      </c>
      <c r="H31" s="136">
        <v>0.41388888888888892</v>
      </c>
      <c r="I31" s="136">
        <v>0.44305555555555554</v>
      </c>
      <c r="J31" s="136">
        <v>0.47222222222222227</v>
      </c>
      <c r="K31" s="136">
        <v>0.50138888888888888</v>
      </c>
      <c r="L31" s="136">
        <v>0.53055555555555556</v>
      </c>
      <c r="M31" s="136">
        <v>0.55972222222222223</v>
      </c>
      <c r="N31" s="136">
        <v>0.58888888888888891</v>
      </c>
      <c r="O31" s="136">
        <v>0.61805555555555558</v>
      </c>
      <c r="P31" s="136">
        <v>0.64722222222222225</v>
      </c>
      <c r="Q31" s="136">
        <v>0.67638888888888893</v>
      </c>
      <c r="R31" s="136">
        <v>0.7055555555555556</v>
      </c>
      <c r="S31" s="136">
        <v>0.73472222222222217</v>
      </c>
      <c r="T31" s="136">
        <v>0.76388888888888884</v>
      </c>
      <c r="U31" s="136">
        <v>0.79305555555555562</v>
      </c>
      <c r="V31" s="136">
        <v>0.8222222222222223</v>
      </c>
      <c r="W31" s="136">
        <v>0.85138888888888886</v>
      </c>
      <c r="X31" s="132"/>
      <c r="Z31" s="132"/>
      <c r="AA31" s="132"/>
      <c r="AB31" s="132"/>
      <c r="AC31" s="132"/>
    </row>
    <row r="32" spans="1:29" ht="18" customHeight="1">
      <c r="B32" s="135" t="s">
        <v>4</v>
      </c>
      <c r="C32" s="136">
        <v>0.26874999999999999</v>
      </c>
      <c r="D32" s="136">
        <v>0.29791666666666666</v>
      </c>
      <c r="E32" s="136">
        <v>0.32708333333333334</v>
      </c>
      <c r="F32" s="136">
        <v>0.35625000000000001</v>
      </c>
      <c r="G32" s="136">
        <v>0.38541666666666669</v>
      </c>
      <c r="H32" s="136">
        <v>0.4145833333333333</v>
      </c>
      <c r="I32" s="136">
        <v>0.44375000000000003</v>
      </c>
      <c r="J32" s="136">
        <v>0.47291666666666665</v>
      </c>
      <c r="K32" s="136">
        <v>0.50208333333333333</v>
      </c>
      <c r="L32" s="136">
        <v>0.53125</v>
      </c>
      <c r="M32" s="136">
        <v>0.56041666666666667</v>
      </c>
      <c r="N32" s="136">
        <v>0.58958333333333335</v>
      </c>
      <c r="O32" s="136">
        <v>0.61875000000000002</v>
      </c>
      <c r="P32" s="136">
        <v>0.6479166666666667</v>
      </c>
      <c r="Q32" s="136">
        <v>0.67708333333333337</v>
      </c>
      <c r="R32" s="136">
        <v>0.70624999999999993</v>
      </c>
      <c r="S32" s="136">
        <v>0.73541666666666661</v>
      </c>
      <c r="T32" s="136">
        <v>0.76458333333333339</v>
      </c>
      <c r="U32" s="136">
        <v>0.79375000000000007</v>
      </c>
      <c r="V32" s="136">
        <v>0.82291666666666663</v>
      </c>
      <c r="W32" s="136">
        <v>0.8520833333333333</v>
      </c>
      <c r="X32" s="132"/>
      <c r="Z32" s="132"/>
      <c r="AA32" s="132"/>
      <c r="AB32" s="132"/>
      <c r="AC32" s="132"/>
    </row>
    <row r="33" spans="1:29" ht="18" customHeight="1">
      <c r="B33" s="135" t="s">
        <v>3</v>
      </c>
      <c r="C33" s="136">
        <v>0.26944444444444443</v>
      </c>
      <c r="D33" s="136">
        <v>0.2986111111111111</v>
      </c>
      <c r="E33" s="136">
        <v>0.32777777777777778</v>
      </c>
      <c r="F33" s="136">
        <v>0.35694444444444445</v>
      </c>
      <c r="G33" s="136">
        <v>0.38611111111111113</v>
      </c>
      <c r="H33" s="136">
        <v>0.4152777777777778</v>
      </c>
      <c r="I33" s="136">
        <v>0.44444444444444442</v>
      </c>
      <c r="J33" s="136">
        <v>0.47361111111111115</v>
      </c>
      <c r="K33" s="136">
        <v>0.50277777777777777</v>
      </c>
      <c r="L33" s="136">
        <v>0.53194444444444444</v>
      </c>
      <c r="M33" s="136">
        <v>0.56111111111111112</v>
      </c>
      <c r="N33" s="136">
        <v>0.59027777777777779</v>
      </c>
      <c r="O33" s="136">
        <v>0.61944444444444446</v>
      </c>
      <c r="P33" s="136">
        <v>0.64861111111111114</v>
      </c>
      <c r="Q33" s="136">
        <v>0.6777777777777777</v>
      </c>
      <c r="R33" s="136">
        <v>0.70694444444444438</v>
      </c>
      <c r="S33" s="136">
        <v>0.73611111111111116</v>
      </c>
      <c r="T33" s="136">
        <v>0.76527777777777783</v>
      </c>
      <c r="U33" s="136">
        <v>0.7944444444444444</v>
      </c>
      <c r="V33" s="136">
        <v>0.82361111111111107</v>
      </c>
      <c r="W33" s="136">
        <v>0.85277777777777775</v>
      </c>
      <c r="X33" s="132"/>
      <c r="Z33" s="132"/>
      <c r="AA33" s="132"/>
      <c r="AB33" s="132"/>
      <c r="AC33" s="132"/>
    </row>
    <row r="34" spans="1:29" ht="18" customHeight="1">
      <c r="B34" s="135" t="s">
        <v>20</v>
      </c>
      <c r="C34" s="136">
        <v>0.27013888888888887</v>
      </c>
      <c r="D34" s="136">
        <v>0.29930555555555555</v>
      </c>
      <c r="E34" s="136">
        <v>0.32847222222222222</v>
      </c>
      <c r="F34" s="136">
        <v>0.3576388888888889</v>
      </c>
      <c r="G34" s="136">
        <v>0.38680555555555557</v>
      </c>
      <c r="H34" s="136">
        <v>0.41597222222222219</v>
      </c>
      <c r="I34" s="136">
        <v>0.44513888888888892</v>
      </c>
      <c r="J34" s="136">
        <v>0.47430555555555554</v>
      </c>
      <c r="K34" s="136">
        <v>0.50347222222222221</v>
      </c>
      <c r="L34" s="136">
        <v>0.53263888888888888</v>
      </c>
      <c r="M34" s="136">
        <v>0.56180555555555556</v>
      </c>
      <c r="N34" s="136">
        <v>0.59097222222222223</v>
      </c>
      <c r="O34" s="136">
        <v>0.62013888888888891</v>
      </c>
      <c r="P34" s="136">
        <v>0.64930555555555558</v>
      </c>
      <c r="Q34" s="136">
        <v>0.67847222222222225</v>
      </c>
      <c r="R34" s="136">
        <v>0.70763888888888893</v>
      </c>
      <c r="S34" s="136">
        <v>0.7368055555555556</v>
      </c>
      <c r="T34" s="136">
        <v>0.76597222222222217</v>
      </c>
      <c r="U34" s="136">
        <v>0.79513888888888884</v>
      </c>
      <c r="V34" s="136">
        <v>0.82430555555555562</v>
      </c>
      <c r="W34" s="136">
        <v>0.8534722222222223</v>
      </c>
      <c r="X34" s="132"/>
      <c r="Z34" s="132"/>
      <c r="AA34" s="132"/>
      <c r="AB34" s="132"/>
      <c r="AC34" s="132"/>
    </row>
    <row r="35" spans="1:29" ht="18" customHeight="1">
      <c r="B35" s="135" t="s">
        <v>24</v>
      </c>
      <c r="C35" s="136">
        <v>0.27083333333333331</v>
      </c>
      <c r="D35" s="136">
        <v>0.3</v>
      </c>
      <c r="E35" s="136">
        <v>0.32916666666666666</v>
      </c>
      <c r="F35" s="136">
        <v>0.35833333333333334</v>
      </c>
      <c r="G35" s="136">
        <v>0.38750000000000001</v>
      </c>
      <c r="H35" s="136">
        <v>0.41666666666666669</v>
      </c>
      <c r="I35" s="136">
        <v>0.4458333333333333</v>
      </c>
      <c r="J35" s="136">
        <v>0.47500000000000003</v>
      </c>
      <c r="K35" s="136">
        <v>0.50416666666666665</v>
      </c>
      <c r="L35" s="136">
        <v>0.53333333333333333</v>
      </c>
      <c r="M35" s="136">
        <v>0.5625</v>
      </c>
      <c r="N35" s="136">
        <v>0.59166666666666667</v>
      </c>
      <c r="O35" s="136">
        <v>0.62083333333333335</v>
      </c>
      <c r="P35" s="136">
        <v>0.65</v>
      </c>
      <c r="Q35" s="136">
        <v>0.6791666666666667</v>
      </c>
      <c r="R35" s="136">
        <v>0.70833333333333337</v>
      </c>
      <c r="S35" s="136">
        <v>0.73749999999999993</v>
      </c>
      <c r="T35" s="136">
        <v>0.76666666666666661</v>
      </c>
      <c r="U35" s="136">
        <v>0.79583333333333339</v>
      </c>
      <c r="V35" s="136">
        <v>0.82500000000000007</v>
      </c>
      <c r="W35" s="136">
        <v>0.85416666666666663</v>
      </c>
      <c r="X35" s="132"/>
      <c r="Z35" s="132"/>
      <c r="AA35" s="132"/>
      <c r="AB35" s="132"/>
      <c r="AC35" s="132"/>
    </row>
    <row r="36" spans="1:29" ht="18" customHeight="1">
      <c r="B36" s="135" t="s">
        <v>23</v>
      </c>
      <c r="C36" s="136">
        <v>0.27152777777777776</v>
      </c>
      <c r="D36" s="136">
        <v>0.30069444444444443</v>
      </c>
      <c r="E36" s="136">
        <v>0.3298611111111111</v>
      </c>
      <c r="F36" s="136">
        <v>0.35902777777777778</v>
      </c>
      <c r="G36" s="136">
        <v>0.38819444444444445</v>
      </c>
      <c r="H36" s="136">
        <v>0.41736111111111113</v>
      </c>
      <c r="I36" s="136">
        <v>0.4465277777777778</v>
      </c>
      <c r="J36" s="136">
        <v>0.47569444444444442</v>
      </c>
      <c r="K36" s="136">
        <v>0.50486111111111109</v>
      </c>
      <c r="L36" s="136">
        <v>0.53402777777777777</v>
      </c>
      <c r="M36" s="136">
        <v>0.56319444444444444</v>
      </c>
      <c r="N36" s="136">
        <v>0.59236111111111112</v>
      </c>
      <c r="O36" s="136">
        <v>0.62152777777777779</v>
      </c>
      <c r="P36" s="136">
        <v>0.65069444444444446</v>
      </c>
      <c r="Q36" s="136">
        <v>0.67986111111111114</v>
      </c>
      <c r="R36" s="136">
        <v>0.7090277777777777</v>
      </c>
      <c r="S36" s="136">
        <v>0.73819444444444438</v>
      </c>
      <c r="T36" s="136">
        <v>0.76736111111111116</v>
      </c>
      <c r="U36" s="136">
        <v>0.79652777777777783</v>
      </c>
      <c r="V36" s="136">
        <v>0.8256944444444444</v>
      </c>
      <c r="W36" s="136">
        <v>0.85486111111111107</v>
      </c>
      <c r="X36" s="132"/>
      <c r="Z36" s="132"/>
      <c r="AA36" s="132"/>
      <c r="AB36" s="132"/>
      <c r="AC36" s="132"/>
    </row>
    <row r="37" spans="1:29" ht="18" customHeight="1">
      <c r="A37" s="132"/>
      <c r="B37" s="135" t="s">
        <v>22</v>
      </c>
      <c r="C37" s="136">
        <v>0.2722222222222222</v>
      </c>
      <c r="D37" s="136">
        <v>0.30138888888888887</v>
      </c>
      <c r="E37" s="136">
        <v>0.33055555555555555</v>
      </c>
      <c r="F37" s="136">
        <v>0.35972222222222222</v>
      </c>
      <c r="G37" s="136">
        <v>0.3888888888888889</v>
      </c>
      <c r="H37" s="136">
        <v>0.41805555555555557</v>
      </c>
      <c r="I37" s="136">
        <v>0.44722222222222219</v>
      </c>
      <c r="J37" s="136">
        <v>0.47638888888888892</v>
      </c>
      <c r="K37" s="136">
        <v>0.50555555555555554</v>
      </c>
      <c r="L37" s="136">
        <v>0.53472222222222221</v>
      </c>
      <c r="M37" s="136">
        <v>0.56388888888888888</v>
      </c>
      <c r="N37" s="136">
        <v>0.59305555555555556</v>
      </c>
      <c r="O37" s="136">
        <v>0.62222222222222223</v>
      </c>
      <c r="P37" s="136">
        <v>0.65138888888888891</v>
      </c>
      <c r="Q37" s="136">
        <v>0.68055555555555547</v>
      </c>
      <c r="R37" s="136">
        <v>0.70972222222222225</v>
      </c>
      <c r="S37" s="136">
        <v>0.73888888888888893</v>
      </c>
      <c r="T37" s="136">
        <v>0.7680555555555556</v>
      </c>
      <c r="U37" s="136">
        <v>0.79722222222222217</v>
      </c>
      <c r="V37" s="136">
        <v>0.82638888888888884</v>
      </c>
      <c r="W37" s="136">
        <v>0.85555555555555562</v>
      </c>
      <c r="X37" s="132"/>
      <c r="Y37" s="132"/>
      <c r="Z37" s="132"/>
      <c r="AA37" s="132"/>
      <c r="AB37" s="132"/>
      <c r="AC37" s="132"/>
    </row>
    <row r="38" spans="1:29" ht="18" customHeight="1">
      <c r="A38" s="132"/>
      <c r="B38" s="135" t="s">
        <v>19</v>
      </c>
      <c r="C38" s="136">
        <v>0.27291666666666664</v>
      </c>
      <c r="D38" s="136">
        <v>0.30208333333333331</v>
      </c>
      <c r="E38" s="136">
        <v>0.33124999999999999</v>
      </c>
      <c r="F38" s="136">
        <v>0.36041666666666666</v>
      </c>
      <c r="G38" s="136">
        <v>0.38958333333333334</v>
      </c>
      <c r="H38" s="136">
        <v>0.41875000000000001</v>
      </c>
      <c r="I38" s="136">
        <v>0.44791666666666669</v>
      </c>
      <c r="J38" s="136">
        <v>0.4770833333333333</v>
      </c>
      <c r="K38" s="136">
        <v>0.50624999999999998</v>
      </c>
      <c r="L38" s="136">
        <v>0.53541666666666665</v>
      </c>
      <c r="M38" s="136">
        <v>0.56458333333333333</v>
      </c>
      <c r="N38" s="136">
        <v>0.59375</v>
      </c>
      <c r="O38" s="136">
        <v>0.62291666666666667</v>
      </c>
      <c r="P38" s="136">
        <v>0.65208333333333335</v>
      </c>
      <c r="Q38" s="136">
        <v>0.68125000000000002</v>
      </c>
      <c r="R38" s="136">
        <v>0.7104166666666667</v>
      </c>
      <c r="S38" s="136">
        <v>0.73958333333333337</v>
      </c>
      <c r="T38" s="136">
        <v>0.76874999999999993</v>
      </c>
      <c r="U38" s="136">
        <v>0.79791666666666661</v>
      </c>
      <c r="V38" s="136">
        <v>0.82708333333333339</v>
      </c>
      <c r="W38" s="136">
        <v>0.85625000000000007</v>
      </c>
      <c r="X38" s="132"/>
      <c r="Y38" s="132"/>
      <c r="Z38" s="132"/>
      <c r="AA38" s="132"/>
      <c r="AB38" s="132"/>
      <c r="AC38" s="132"/>
    </row>
    <row r="39" spans="1:29" ht="18" customHeight="1">
      <c r="A39" s="132"/>
      <c r="B39" s="135" t="s">
        <v>18</v>
      </c>
      <c r="C39" s="136">
        <v>0.27361111111111108</v>
      </c>
      <c r="D39" s="136">
        <v>0.30277777777777776</v>
      </c>
      <c r="E39" s="136">
        <v>0.33194444444444443</v>
      </c>
      <c r="F39" s="136">
        <v>0.3611111111111111</v>
      </c>
      <c r="G39" s="136">
        <v>0.39027777777777778</v>
      </c>
      <c r="H39" s="136">
        <v>0.41944444444444445</v>
      </c>
      <c r="I39" s="136">
        <v>0.44861111111111113</v>
      </c>
      <c r="J39" s="136">
        <v>0.4777777777777778</v>
      </c>
      <c r="K39" s="136">
        <v>0.50694444444444442</v>
      </c>
      <c r="L39" s="136">
        <v>0.53611111111111109</v>
      </c>
      <c r="M39" s="136">
        <v>0.56527777777777777</v>
      </c>
      <c r="N39" s="136">
        <v>0.59444444444444444</v>
      </c>
      <c r="O39" s="136">
        <v>0.62361111111111112</v>
      </c>
      <c r="P39" s="136">
        <v>0.65277777777777779</v>
      </c>
      <c r="Q39" s="136">
        <v>0.68194444444444446</v>
      </c>
      <c r="R39" s="136">
        <v>0.71111111111111114</v>
      </c>
      <c r="S39" s="136">
        <v>0.7402777777777777</v>
      </c>
      <c r="T39" s="136">
        <v>0.76944444444444438</v>
      </c>
      <c r="U39" s="136">
        <v>0.79861111111111116</v>
      </c>
      <c r="V39" s="136">
        <v>0.82777777777777783</v>
      </c>
      <c r="W39" s="136">
        <v>0.8569444444444444</v>
      </c>
      <c r="X39" s="132"/>
      <c r="Y39" s="132"/>
      <c r="Z39" s="132"/>
      <c r="AA39" s="132"/>
      <c r="AB39" s="132"/>
      <c r="AC39" s="132"/>
    </row>
    <row r="40" spans="1:29" ht="18" customHeight="1">
      <c r="A40" s="132"/>
      <c r="B40" s="135" t="s">
        <v>17</v>
      </c>
      <c r="C40" s="136">
        <v>0.27430555555555552</v>
      </c>
      <c r="D40" s="136">
        <v>0.3034722222222222</v>
      </c>
      <c r="E40" s="136">
        <v>0.33263888888888887</v>
      </c>
      <c r="F40" s="136">
        <v>0.36180555555555555</v>
      </c>
      <c r="G40" s="136">
        <v>0.39097222222222222</v>
      </c>
      <c r="H40" s="136">
        <v>0.4201388888888889</v>
      </c>
      <c r="I40" s="136">
        <v>0.44930555555555557</v>
      </c>
      <c r="J40" s="136">
        <v>0.47847222222222219</v>
      </c>
      <c r="K40" s="136">
        <v>0.50763888888888886</v>
      </c>
      <c r="L40" s="136">
        <v>0.53680555555555554</v>
      </c>
      <c r="M40" s="136">
        <v>0.56597222222222221</v>
      </c>
      <c r="N40" s="136">
        <v>0.59513888888888888</v>
      </c>
      <c r="O40" s="136">
        <v>0.62430555555555556</v>
      </c>
      <c r="P40" s="136">
        <v>0.65347222222222223</v>
      </c>
      <c r="Q40" s="136">
        <v>0.68263888888888891</v>
      </c>
      <c r="R40" s="136">
        <v>0.71180555555555547</v>
      </c>
      <c r="S40" s="136">
        <v>0.74097222222222225</v>
      </c>
      <c r="T40" s="136">
        <v>0.77013888888888893</v>
      </c>
      <c r="U40" s="136">
        <v>0.7993055555555556</v>
      </c>
      <c r="V40" s="136">
        <v>0.82847222222222217</v>
      </c>
      <c r="W40" s="136">
        <v>0.85763888888888884</v>
      </c>
      <c r="X40" s="132"/>
      <c r="Y40" s="132"/>
      <c r="Z40" s="132"/>
      <c r="AA40" s="132"/>
      <c r="AB40" s="132"/>
      <c r="AC40" s="132"/>
    </row>
    <row r="41" spans="1:29" ht="18" customHeight="1">
      <c r="A41" s="132"/>
      <c r="B41" s="135" t="s">
        <v>16</v>
      </c>
      <c r="C41" s="136">
        <v>0.27499999999999997</v>
      </c>
      <c r="D41" s="136">
        <v>0.30416666666666664</v>
      </c>
      <c r="E41" s="136">
        <v>0.33333333333333331</v>
      </c>
      <c r="F41" s="136">
        <v>0.36249999999999999</v>
      </c>
      <c r="G41" s="136">
        <v>0.39166666666666666</v>
      </c>
      <c r="H41" s="136">
        <v>0.42083333333333334</v>
      </c>
      <c r="I41" s="136">
        <v>0.45</v>
      </c>
      <c r="J41" s="136">
        <v>0.47916666666666669</v>
      </c>
      <c r="K41" s="136">
        <v>0.5083333333333333</v>
      </c>
      <c r="L41" s="136">
        <v>0.53749999999999998</v>
      </c>
      <c r="M41" s="136">
        <v>0.56666666666666665</v>
      </c>
      <c r="N41" s="136">
        <v>0.59583333333333333</v>
      </c>
      <c r="O41" s="136">
        <v>0.625</v>
      </c>
      <c r="P41" s="136">
        <v>0.65416666666666667</v>
      </c>
      <c r="Q41" s="136">
        <v>0.68333333333333324</v>
      </c>
      <c r="R41" s="136">
        <v>0.71250000000000002</v>
      </c>
      <c r="S41" s="136">
        <v>0.7416666666666667</v>
      </c>
      <c r="T41" s="136">
        <v>0.77083333333333337</v>
      </c>
      <c r="U41" s="136">
        <v>0.79999999999999993</v>
      </c>
      <c r="V41" s="136">
        <v>0.82916666666666661</v>
      </c>
      <c r="W41" s="136">
        <v>0.85833333333333339</v>
      </c>
      <c r="X41" s="132"/>
      <c r="Y41" s="132"/>
      <c r="Z41" s="132"/>
      <c r="AA41" s="132"/>
      <c r="AB41" s="132"/>
      <c r="AC41" s="132"/>
    </row>
    <row r="42" spans="1:29" ht="18" customHeight="1">
      <c r="A42" s="132"/>
      <c r="B42" s="135" t="s">
        <v>15</v>
      </c>
      <c r="C42" s="136">
        <v>0.27569444444444446</v>
      </c>
      <c r="D42" s="136">
        <v>0.30486111111111108</v>
      </c>
      <c r="E42" s="136">
        <v>0.33402777777777781</v>
      </c>
      <c r="F42" s="136">
        <v>0.36319444444444443</v>
      </c>
      <c r="G42" s="136">
        <v>0.3923611111111111</v>
      </c>
      <c r="H42" s="136">
        <v>0.42152777777777778</v>
      </c>
      <c r="I42" s="136">
        <v>0.45069444444444445</v>
      </c>
      <c r="J42" s="136">
        <v>0.47986111111111113</v>
      </c>
      <c r="K42" s="136">
        <v>0.50902777777777775</v>
      </c>
      <c r="L42" s="136">
        <v>0.53819444444444442</v>
      </c>
      <c r="M42" s="136">
        <v>0.56736111111111109</v>
      </c>
      <c r="N42" s="136">
        <v>0.59652777777777777</v>
      </c>
      <c r="O42" s="136">
        <v>0.62569444444444444</v>
      </c>
      <c r="P42" s="136">
        <v>0.65486111111111112</v>
      </c>
      <c r="Q42" s="136">
        <v>0.68402777777777779</v>
      </c>
      <c r="R42" s="136">
        <v>0.71319444444444446</v>
      </c>
      <c r="S42" s="136">
        <v>0.74236111111111114</v>
      </c>
      <c r="T42" s="136">
        <v>0.7715277777777777</v>
      </c>
      <c r="U42" s="136">
        <v>0.80069444444444438</v>
      </c>
      <c r="V42" s="136">
        <v>0.82986111111111116</v>
      </c>
      <c r="W42" s="136">
        <v>0.85902777777777783</v>
      </c>
      <c r="X42" s="132"/>
      <c r="Y42" s="132"/>
      <c r="Z42" s="132"/>
      <c r="AA42" s="132"/>
      <c r="AB42" s="132"/>
      <c r="AC42" s="132"/>
    </row>
    <row r="43" spans="1:29" ht="18" customHeight="1">
      <c r="B43" s="135" t="s">
        <v>14</v>
      </c>
      <c r="C43" s="136">
        <v>0.27638888888888885</v>
      </c>
      <c r="D43" s="136">
        <v>0.30555555555555552</v>
      </c>
      <c r="E43" s="136">
        <v>0.3347222222222222</v>
      </c>
      <c r="F43" s="136">
        <v>0.36388888888888887</v>
      </c>
      <c r="G43" s="136">
        <v>0.39305555555555555</v>
      </c>
      <c r="H43" s="136">
        <v>0.42222222222222222</v>
      </c>
      <c r="I43" s="136">
        <v>0.4513888888888889</v>
      </c>
      <c r="J43" s="136">
        <v>0.48055555555555557</v>
      </c>
      <c r="K43" s="136">
        <v>0.50972222222222219</v>
      </c>
      <c r="L43" s="136">
        <v>0.53888888888888886</v>
      </c>
      <c r="M43" s="136">
        <v>0.56805555555555554</v>
      </c>
      <c r="N43" s="136">
        <v>0.59722222222222221</v>
      </c>
      <c r="O43" s="136">
        <v>0.62638888888888888</v>
      </c>
      <c r="P43" s="136">
        <v>0.65555555555555556</v>
      </c>
      <c r="Q43" s="136">
        <v>0.68472222222222223</v>
      </c>
      <c r="R43" s="136">
        <v>0.71388888888888891</v>
      </c>
      <c r="S43" s="136">
        <v>0.74305555555555547</v>
      </c>
      <c r="T43" s="136">
        <v>0.77222222222222225</v>
      </c>
      <c r="U43" s="136">
        <v>0.80138888888888893</v>
      </c>
      <c r="V43" s="136">
        <v>0.8305555555555556</v>
      </c>
      <c r="W43" s="136">
        <v>0.85972222222222217</v>
      </c>
      <c r="X43" s="132"/>
      <c r="Z43" s="132"/>
      <c r="AA43" s="132"/>
      <c r="AB43" s="132"/>
      <c r="AC43" s="132"/>
    </row>
    <row r="44" spans="1:29" ht="18" customHeight="1">
      <c r="B44" s="135" t="s">
        <v>13</v>
      </c>
      <c r="C44" s="136">
        <v>0.27708333333333335</v>
      </c>
      <c r="D44" s="136">
        <v>0.30624999999999997</v>
      </c>
      <c r="E44" s="136">
        <v>0.3354166666666667</v>
      </c>
      <c r="F44" s="136">
        <v>0.36458333333333331</v>
      </c>
      <c r="G44" s="136">
        <v>0.39374999999999999</v>
      </c>
      <c r="H44" s="136">
        <v>0.42291666666666666</v>
      </c>
      <c r="I44" s="136">
        <v>0.45208333333333334</v>
      </c>
      <c r="J44" s="136">
        <v>0.48125000000000001</v>
      </c>
      <c r="K44" s="136">
        <v>0.51041666666666663</v>
      </c>
      <c r="L44" s="136">
        <v>0.5395833333333333</v>
      </c>
      <c r="M44" s="136">
        <v>0.56874999999999998</v>
      </c>
      <c r="N44" s="136">
        <v>0.59791666666666665</v>
      </c>
      <c r="O44" s="136">
        <v>0.62708333333333333</v>
      </c>
      <c r="P44" s="136">
        <v>0.65625</v>
      </c>
      <c r="Q44" s="136">
        <v>0.68541666666666667</v>
      </c>
      <c r="R44" s="136">
        <v>0.71458333333333324</v>
      </c>
      <c r="S44" s="136">
        <v>0.74375000000000002</v>
      </c>
      <c r="T44" s="136">
        <v>0.7729166666666667</v>
      </c>
      <c r="U44" s="136">
        <v>0.80208333333333337</v>
      </c>
      <c r="V44" s="136">
        <v>0.83124999999999993</v>
      </c>
      <c r="W44" s="136">
        <v>0.86041666666666661</v>
      </c>
      <c r="X44" s="132"/>
      <c r="Z44" s="132"/>
      <c r="AA44" s="132"/>
      <c r="AB44" s="132"/>
      <c r="AC44" s="132"/>
    </row>
    <row r="45" spans="1:29" ht="18" customHeight="1">
      <c r="B45" s="135" t="s">
        <v>8</v>
      </c>
      <c r="C45" s="136">
        <v>0.27847222222222223</v>
      </c>
      <c r="D45" s="136">
        <v>0.30763888888888891</v>
      </c>
      <c r="E45" s="136">
        <v>0.33680555555555558</v>
      </c>
      <c r="F45" s="136">
        <v>0.3659722222222222</v>
      </c>
      <c r="G45" s="136">
        <v>0.39513888888888887</v>
      </c>
      <c r="H45" s="136">
        <v>0.42430555555555555</v>
      </c>
      <c r="I45" s="136">
        <v>0.45347222222222222</v>
      </c>
      <c r="J45" s="136">
        <v>0.4826388888888889</v>
      </c>
      <c r="K45" s="136">
        <v>0.51180555555555551</v>
      </c>
      <c r="L45" s="136">
        <v>0.54097222222222219</v>
      </c>
      <c r="M45" s="136">
        <v>0.57013888888888886</v>
      </c>
      <c r="N45" s="136">
        <v>0.59930555555555554</v>
      </c>
      <c r="O45" s="136">
        <v>0.62847222222222221</v>
      </c>
      <c r="P45" s="136">
        <v>0.65763888888888888</v>
      </c>
      <c r="Q45" s="136">
        <v>0.68680555555555556</v>
      </c>
      <c r="R45" s="136">
        <v>0.71597222222222223</v>
      </c>
      <c r="S45" s="136">
        <v>0.74513888888888891</v>
      </c>
      <c r="T45" s="136">
        <v>0.77430555555555547</v>
      </c>
      <c r="U45" s="136">
        <v>0.80347222222222225</v>
      </c>
      <c r="V45" s="136">
        <v>0.83263888888888893</v>
      </c>
      <c r="W45" s="136">
        <v>0.8618055555555556</v>
      </c>
      <c r="X45" s="132"/>
      <c r="Z45" s="132"/>
      <c r="AA45" s="132"/>
      <c r="AB45" s="132"/>
      <c r="AC45" s="132"/>
    </row>
    <row r="46" spans="1:29" ht="18" customHeight="1">
      <c r="AB46" s="132"/>
    </row>
    <row r="47" spans="1:29" ht="18" customHeight="1"/>
    <row r="48" spans="1:29" ht="18" customHeight="1">
      <c r="C48" s="132"/>
      <c r="E48" s="132"/>
      <c r="F48" s="132"/>
      <c r="G48" s="132"/>
      <c r="H48" s="132"/>
    </row>
    <row r="49" spans="3:28" ht="18" customHeight="1">
      <c r="C49" s="132"/>
      <c r="E49" s="132"/>
      <c r="F49" s="132"/>
      <c r="G49" s="132"/>
      <c r="H49" s="132"/>
    </row>
    <row r="50" spans="3:28" ht="18" customHeight="1">
      <c r="C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</row>
    <row r="51" spans="3:28" ht="18" customHeight="1"/>
  </sheetData>
  <pageMargins left="0.7" right="0.7" top="0.75" bottom="0.75" header="0.3" footer="0.3"/>
  <pageSetup paperSize="8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A1CE7A-13F7-49AA-B037-847877EBF3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54AA64-032D-4B6B-9837-71E0ADF51437}">
  <ds:schemaRefs>
    <ds:schemaRef ds:uri="http://purl.org/dc/terms/"/>
    <ds:schemaRef ds:uri="http://schemas.openxmlformats.org/package/2006/metadata/core-properties"/>
    <ds:schemaRef ds:uri="http://purl.org/dc/dcmitype/"/>
    <ds:schemaRef ds:uri="8f572729-ef1e-46f2-b895-7c99984f1ce7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6C1B723-7E69-47ED-91DC-FE232E3C4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Input</vt:lpstr>
      <vt:lpstr>Sheet1</vt:lpstr>
      <vt:lpstr>246 (Mo-Fri)</vt:lpstr>
      <vt:lpstr>246 (Sat Sun PH)</vt:lpstr>
      <vt:lpstr>'246 (Mo-Fri)'!Print_Area</vt:lpstr>
      <vt:lpstr>'246 (Sat Sun PH)'!Print_Area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246</dc:title>
  <dc:subject>TIMETABLE MASTER</dc:subject>
  <dc:creator>diva</dc:creator>
  <cp:keywords>TBRT</cp:keywords>
  <cp:lastModifiedBy>Wendy George</cp:lastModifiedBy>
  <cp:lastPrinted>2014-08-27T15:34:13Z</cp:lastPrinted>
  <dcterms:created xsi:type="dcterms:W3CDTF">2014-05-30T09:53:03Z</dcterms:created>
  <dcterms:modified xsi:type="dcterms:W3CDTF">2024-10-29T07:03:14Z</dcterms:modified>
  <cp:category>2024 11 02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